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otti\Dropbox\a repubblica\2021 03 16 ricerca\"/>
    </mc:Choice>
  </mc:AlternateContent>
  <bookViews>
    <workbookView xWindow="0" yWindow="0" windowWidth="19020" windowHeight="7028"/>
  </bookViews>
  <sheets>
    <sheet name="Legenda" sheetId="4" r:id="rId1"/>
    <sheet name="All data" sheetId="5" r:id="rId2"/>
    <sheet name="All data Gini" sheetId="7" r:id="rId3"/>
  </sheets>
  <definedNames>
    <definedName name="_xlnm._FilterDatabase" localSheetId="2" hidden="1">'All data Gini'!$L$3:$T$61</definedName>
  </definedNames>
  <calcPr calcId="162913"/>
</workbook>
</file>

<file path=xl/calcChain.xml><?xml version="1.0" encoding="utf-8"?>
<calcChain xmlns="http://schemas.openxmlformats.org/spreadsheetml/2006/main">
  <c r="W64" i="7" l="1"/>
  <c r="X64" i="7"/>
  <c r="Y64" i="7"/>
  <c r="Z64" i="7"/>
  <c r="AA64" i="7"/>
  <c r="AB64" i="7"/>
  <c r="AC64" i="7"/>
  <c r="AD64" i="7"/>
  <c r="BI63" i="5"/>
  <c r="BH63" i="5"/>
  <c r="BG63" i="5"/>
  <c r="BF63" i="5"/>
  <c r="BE63" i="5"/>
  <c r="BD63" i="5"/>
  <c r="BC63" i="5"/>
  <c r="BB63" i="5"/>
  <c r="A6" i="7" l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7" i="5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" i="5"/>
  <c r="A5" i="5"/>
  <c r="BG60" i="5"/>
  <c r="BC60" i="5"/>
  <c r="BG59" i="5"/>
  <c r="BC59" i="5"/>
  <c r="BG58" i="5"/>
  <c r="BC58" i="5"/>
  <c r="BG57" i="5"/>
  <c r="BC57" i="5"/>
  <c r="BG56" i="5"/>
  <c r="BC56" i="5"/>
  <c r="BG55" i="5"/>
  <c r="BC55" i="5"/>
  <c r="BG54" i="5"/>
  <c r="BC54" i="5"/>
  <c r="BG53" i="5"/>
  <c r="BC53" i="5"/>
  <c r="BG52" i="5"/>
  <c r="BC52" i="5"/>
  <c r="BG51" i="5"/>
  <c r="BC51" i="5"/>
  <c r="BG50" i="5"/>
  <c r="BC50" i="5"/>
  <c r="BG49" i="5"/>
  <c r="BC49" i="5"/>
  <c r="BG48" i="5"/>
  <c r="BC48" i="5"/>
  <c r="BG47" i="5"/>
  <c r="BC47" i="5"/>
  <c r="BG46" i="5"/>
  <c r="BC46" i="5"/>
  <c r="BG45" i="5"/>
  <c r="BC45" i="5"/>
  <c r="BG44" i="5"/>
  <c r="BC44" i="5"/>
  <c r="BG43" i="5"/>
  <c r="BC43" i="5"/>
  <c r="BG42" i="5"/>
  <c r="BC42" i="5"/>
  <c r="BG41" i="5"/>
  <c r="BC41" i="5"/>
  <c r="BG40" i="5"/>
  <c r="BC40" i="5"/>
  <c r="BG39" i="5"/>
  <c r="BC39" i="5"/>
  <c r="BG38" i="5"/>
  <c r="BC38" i="5"/>
  <c r="BG37" i="5"/>
  <c r="BC37" i="5"/>
  <c r="BG36" i="5"/>
  <c r="BC36" i="5"/>
  <c r="BG35" i="5"/>
  <c r="BC35" i="5"/>
  <c r="BG34" i="5"/>
  <c r="BC34" i="5"/>
  <c r="BG33" i="5"/>
  <c r="BC33" i="5"/>
  <c r="BG32" i="5"/>
  <c r="BC32" i="5"/>
  <c r="BG31" i="5"/>
  <c r="BC31" i="5"/>
  <c r="BG30" i="5"/>
  <c r="BC30" i="5"/>
  <c r="BG29" i="5"/>
  <c r="BC29" i="5"/>
  <c r="BG28" i="5"/>
  <c r="BC28" i="5"/>
  <c r="BG27" i="5"/>
  <c r="BC27" i="5"/>
  <c r="BG26" i="5"/>
  <c r="BC26" i="5"/>
  <c r="BG25" i="5"/>
  <c r="BC25" i="5"/>
  <c r="BG24" i="5"/>
  <c r="BC24" i="5"/>
  <c r="BG23" i="5"/>
  <c r="BC23" i="5"/>
  <c r="BG22" i="5"/>
  <c r="BC22" i="5"/>
  <c r="BG21" i="5"/>
  <c r="BC21" i="5"/>
  <c r="BG20" i="5"/>
  <c r="BC20" i="5"/>
  <c r="BG19" i="5"/>
  <c r="BC19" i="5"/>
  <c r="BG18" i="5"/>
  <c r="BC18" i="5"/>
  <c r="BG17" i="5"/>
  <c r="BC17" i="5"/>
  <c r="BG16" i="5"/>
  <c r="BC16" i="5"/>
  <c r="BG15" i="5"/>
  <c r="BC15" i="5"/>
  <c r="BG14" i="5"/>
  <c r="BC14" i="5"/>
  <c r="BG13" i="5"/>
  <c r="BC13" i="5"/>
  <c r="BG12" i="5"/>
  <c r="BC12" i="5"/>
  <c r="BG11" i="5"/>
  <c r="BC11" i="5"/>
  <c r="BG10" i="5"/>
  <c r="BC10" i="5"/>
  <c r="BG9" i="5"/>
  <c r="BC9" i="5"/>
  <c r="BG8" i="5"/>
  <c r="BC8" i="5"/>
  <c r="BG7" i="5"/>
  <c r="BC7" i="5"/>
  <c r="BG6" i="5"/>
  <c r="BC6" i="5"/>
  <c r="BG5" i="5"/>
  <c r="BC5" i="5"/>
  <c r="BG4" i="5"/>
  <c r="BC4" i="5"/>
  <c r="BP60" i="5"/>
  <c r="BL60" i="5"/>
  <c r="BP59" i="5"/>
  <c r="BL59" i="5"/>
  <c r="BP58" i="5"/>
  <c r="BL58" i="5"/>
  <c r="BP57" i="5"/>
  <c r="BL57" i="5"/>
  <c r="BP56" i="5"/>
  <c r="BL56" i="5"/>
  <c r="BP55" i="5"/>
  <c r="BL55" i="5"/>
  <c r="BP54" i="5"/>
  <c r="BL54" i="5"/>
  <c r="BP53" i="5"/>
  <c r="BL53" i="5"/>
  <c r="BP52" i="5"/>
  <c r="BL52" i="5"/>
  <c r="BP51" i="5"/>
  <c r="BL51" i="5"/>
  <c r="BP50" i="5"/>
  <c r="BL50" i="5"/>
  <c r="BP49" i="5"/>
  <c r="BL49" i="5"/>
  <c r="BP48" i="5"/>
  <c r="BL48" i="5"/>
  <c r="BP47" i="5"/>
  <c r="BL47" i="5"/>
  <c r="BQ46" i="5"/>
  <c r="BP46" i="5"/>
  <c r="BL46" i="5"/>
  <c r="BP45" i="5"/>
  <c r="BL45" i="5"/>
  <c r="BP44" i="5"/>
  <c r="BL44" i="5"/>
  <c r="BP43" i="5"/>
  <c r="BL43" i="5"/>
  <c r="BQ42" i="5"/>
  <c r="BP42" i="5"/>
  <c r="BL42" i="5"/>
  <c r="BP41" i="5"/>
  <c r="BL41" i="5"/>
  <c r="BP40" i="5"/>
  <c r="BL40" i="5"/>
  <c r="BP39" i="5"/>
  <c r="BL39" i="5"/>
  <c r="BQ38" i="5"/>
  <c r="BP38" i="5"/>
  <c r="BL38" i="5"/>
  <c r="BP37" i="5"/>
  <c r="BL37" i="5"/>
  <c r="BP36" i="5"/>
  <c r="BL36" i="5"/>
  <c r="BP35" i="5"/>
  <c r="BL35" i="5"/>
  <c r="BQ34" i="5"/>
  <c r="BP34" i="5"/>
  <c r="BL34" i="5"/>
  <c r="BP33" i="5"/>
  <c r="BL33" i="5"/>
  <c r="BP32" i="5"/>
  <c r="BL32" i="5"/>
  <c r="BP31" i="5"/>
  <c r="BL31" i="5"/>
  <c r="BQ30" i="5"/>
  <c r="BP30" i="5"/>
  <c r="BL30" i="5"/>
  <c r="BP29" i="5"/>
  <c r="BL29" i="5"/>
  <c r="BP28" i="5"/>
  <c r="BL28" i="5"/>
  <c r="BP27" i="5"/>
  <c r="BL27" i="5"/>
  <c r="BQ26" i="5"/>
  <c r="BP26" i="5"/>
  <c r="BL26" i="5"/>
  <c r="BP25" i="5"/>
  <c r="BL25" i="5"/>
  <c r="BP24" i="5"/>
  <c r="BL24" i="5"/>
  <c r="BP23" i="5"/>
  <c r="BL23" i="5"/>
  <c r="BP22" i="5"/>
  <c r="BL22" i="5"/>
  <c r="BP21" i="5"/>
  <c r="BL21" i="5"/>
  <c r="BP20" i="5"/>
  <c r="BL20" i="5"/>
  <c r="BP19" i="5"/>
  <c r="BL19" i="5"/>
  <c r="BP18" i="5"/>
  <c r="BL18" i="5"/>
  <c r="BP17" i="5"/>
  <c r="BL17" i="5"/>
  <c r="BP16" i="5"/>
  <c r="BL16" i="5"/>
  <c r="BQ15" i="5"/>
  <c r="BP15" i="5"/>
  <c r="BL15" i="5"/>
  <c r="BP14" i="5"/>
  <c r="BL14" i="5"/>
  <c r="BP13" i="5"/>
  <c r="BL13" i="5"/>
  <c r="BP12" i="5"/>
  <c r="BL12" i="5"/>
  <c r="BP11" i="5"/>
  <c r="BL11" i="5"/>
  <c r="BP10" i="5"/>
  <c r="BL10" i="5"/>
  <c r="BP9" i="5"/>
  <c r="BL9" i="5"/>
  <c r="BP8" i="5"/>
  <c r="BL8" i="5"/>
  <c r="BP7" i="5"/>
  <c r="BL7" i="5"/>
  <c r="BP6" i="5"/>
  <c r="BL6" i="5"/>
  <c r="BP5" i="5"/>
  <c r="BL5" i="5"/>
  <c r="BL4" i="5"/>
  <c r="AX61" i="5"/>
  <c r="AW61" i="5"/>
  <c r="AV61" i="5"/>
  <c r="AU61" i="5"/>
  <c r="AT61" i="5"/>
  <c r="AS61" i="5"/>
  <c r="AR61" i="5"/>
  <c r="AN61" i="5"/>
  <c r="AM61" i="5"/>
  <c r="AL61" i="5"/>
  <c r="AK61" i="5"/>
  <c r="AJ61" i="5"/>
  <c r="AI61" i="5"/>
  <c r="AH61" i="5"/>
  <c r="AG61" i="5"/>
  <c r="AF61" i="5"/>
  <c r="AE61" i="5"/>
  <c r="AD61" i="5"/>
  <c r="AC61" i="5"/>
  <c r="AB61" i="5"/>
  <c r="AA61" i="5"/>
  <c r="X61" i="5"/>
  <c r="W61" i="5"/>
  <c r="V61" i="5"/>
  <c r="U61" i="5"/>
  <c r="T61" i="5"/>
  <c r="S61" i="5"/>
  <c r="Q61" i="5"/>
  <c r="P61" i="5"/>
  <c r="O61" i="5"/>
  <c r="N61" i="5"/>
  <c r="J61" i="5"/>
  <c r="I61" i="5"/>
  <c r="H61" i="5"/>
  <c r="G61" i="5"/>
  <c r="F61" i="5"/>
  <c r="E61" i="5"/>
  <c r="D61" i="5"/>
  <c r="C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BH47" i="5" s="1"/>
  <c r="R46" i="5"/>
  <c r="BH46" i="5" s="1"/>
  <c r="R45" i="5"/>
  <c r="BH45" i="5" s="1"/>
  <c r="R44" i="5"/>
  <c r="BH44" i="5" s="1"/>
  <c r="R43" i="5"/>
  <c r="BH43" i="5" s="1"/>
  <c r="R42" i="5"/>
  <c r="BH42" i="5" s="1"/>
  <c r="R41" i="5"/>
  <c r="BH41" i="5" s="1"/>
  <c r="R40" i="5"/>
  <c r="BH40" i="5" s="1"/>
  <c r="R39" i="5"/>
  <c r="BH39" i="5" s="1"/>
  <c r="R38" i="5"/>
  <c r="BH38" i="5" s="1"/>
  <c r="R37" i="5"/>
  <c r="BH37" i="5" s="1"/>
  <c r="R36" i="5"/>
  <c r="BH36" i="5" s="1"/>
  <c r="R35" i="5"/>
  <c r="BH35" i="5" s="1"/>
  <c r="R34" i="5"/>
  <c r="BH34" i="5" s="1"/>
  <c r="R33" i="5"/>
  <c r="BH33" i="5" s="1"/>
  <c r="R32" i="5"/>
  <c r="BH32" i="5" s="1"/>
  <c r="R31" i="5"/>
  <c r="BH31" i="5" s="1"/>
  <c r="R30" i="5"/>
  <c r="BH30" i="5" s="1"/>
  <c r="R29" i="5"/>
  <c r="BH29" i="5" s="1"/>
  <c r="R28" i="5"/>
  <c r="BH28" i="5" s="1"/>
  <c r="R27" i="5"/>
  <c r="BH27" i="5" s="1"/>
  <c r="R26" i="5"/>
  <c r="BH26" i="5" s="1"/>
  <c r="R25" i="5"/>
  <c r="BH25" i="5" s="1"/>
  <c r="R24" i="5"/>
  <c r="BH24" i="5" s="1"/>
  <c r="R23" i="5"/>
  <c r="BH23" i="5" s="1"/>
  <c r="R22" i="5"/>
  <c r="BH22" i="5" s="1"/>
  <c r="R21" i="5"/>
  <c r="BH21" i="5" s="1"/>
  <c r="R20" i="5"/>
  <c r="BH20" i="5" s="1"/>
  <c r="R19" i="5"/>
  <c r="BH19" i="5" s="1"/>
  <c r="R18" i="5"/>
  <c r="BH18" i="5" s="1"/>
  <c r="R17" i="5"/>
  <c r="BH17" i="5" s="1"/>
  <c r="R16" i="5"/>
  <c r="BH16" i="5" s="1"/>
  <c r="R15" i="5"/>
  <c r="BH15" i="5" s="1"/>
  <c r="R14" i="5"/>
  <c r="BH14" i="5" s="1"/>
  <c r="R13" i="5"/>
  <c r="BH13" i="5" s="1"/>
  <c r="R12" i="5"/>
  <c r="BH12" i="5" s="1"/>
  <c r="R11" i="5"/>
  <c r="BH11" i="5" s="1"/>
  <c r="R10" i="5"/>
  <c r="BH10" i="5" s="1"/>
  <c r="R9" i="5"/>
  <c r="BH9" i="5" s="1"/>
  <c r="R8" i="5"/>
  <c r="BH8" i="5" s="1"/>
  <c r="R7" i="5"/>
  <c r="BH7" i="5" s="1"/>
  <c r="R6" i="5"/>
  <c r="BH6" i="5" s="1"/>
  <c r="R5" i="5"/>
  <c r="BH5" i="5" s="1"/>
  <c r="R4" i="5"/>
  <c r="BH4" i="5" s="1"/>
  <c r="BP4" i="5"/>
  <c r="AG63" i="7" l="1"/>
  <c r="X63" i="7"/>
  <c r="AF63" i="7"/>
  <c r="W63" i="7"/>
  <c r="AL63" i="7"/>
  <c r="AB63" i="7"/>
  <c r="AM63" i="7"/>
  <c r="AD63" i="7"/>
  <c r="AK63" i="7"/>
  <c r="AJ63" i="7"/>
  <c r="AI63" i="7"/>
  <c r="AC63" i="7"/>
  <c r="AA63" i="7"/>
  <c r="AH63" i="7"/>
  <c r="Z63" i="7"/>
  <c r="Y63" i="7"/>
  <c r="BG61" i="5"/>
  <c r="BP61" i="5"/>
  <c r="BZ12" i="5"/>
  <c r="R61" i="5"/>
  <c r="BQ8" i="5"/>
  <c r="BH54" i="5"/>
  <c r="BZ54" i="5"/>
  <c r="BQ54" i="5"/>
  <c r="BZ13" i="5"/>
  <c r="BZ17" i="5"/>
  <c r="BZ43" i="5"/>
  <c r="BH60" i="5"/>
  <c r="BQ60" i="5"/>
  <c r="BH53" i="5"/>
  <c r="BZ53" i="5"/>
  <c r="BQ53" i="5"/>
  <c r="BQ4" i="5"/>
  <c r="BQ12" i="5"/>
  <c r="BH55" i="5"/>
  <c r="BQ55" i="5"/>
  <c r="BQ7" i="5"/>
  <c r="BQ11" i="5"/>
  <c r="BQ16" i="5"/>
  <c r="BZ19" i="5"/>
  <c r="BZ20" i="5"/>
  <c r="BZ21" i="5"/>
  <c r="BQ25" i="5"/>
  <c r="BQ29" i="5"/>
  <c r="BQ33" i="5"/>
  <c r="BQ37" i="5"/>
  <c r="BQ41" i="5"/>
  <c r="BQ45" i="5"/>
  <c r="BH48" i="5"/>
  <c r="BH56" i="5"/>
  <c r="BQ56" i="5"/>
  <c r="BQ6" i="5"/>
  <c r="BQ10" i="5"/>
  <c r="BQ13" i="5"/>
  <c r="BQ17" i="5"/>
  <c r="BQ24" i="5"/>
  <c r="BQ28" i="5"/>
  <c r="BQ32" i="5"/>
  <c r="BQ36" i="5"/>
  <c r="BQ40" i="5"/>
  <c r="BQ44" i="5"/>
  <c r="BQ48" i="5"/>
  <c r="BH52" i="5"/>
  <c r="BZ52" i="5"/>
  <c r="BQ52" i="5"/>
  <c r="BC61" i="5"/>
  <c r="BZ44" i="5"/>
  <c r="BH49" i="5"/>
  <c r="BZ49" i="5"/>
  <c r="BQ49" i="5"/>
  <c r="BH57" i="5"/>
  <c r="BQ57" i="5"/>
  <c r="BH50" i="5"/>
  <c r="BZ50" i="5"/>
  <c r="BQ50" i="5"/>
  <c r="BH58" i="5"/>
  <c r="BQ58" i="5"/>
  <c r="BQ5" i="5"/>
  <c r="BZ5" i="5"/>
  <c r="BZ25" i="5"/>
  <c r="BZ29" i="5"/>
  <c r="BZ45" i="5"/>
  <c r="BH51" i="5"/>
  <c r="BZ51" i="5"/>
  <c r="BQ51" i="5"/>
  <c r="BH59" i="5"/>
  <c r="BQ59" i="5"/>
  <c r="BQ9" i="5"/>
  <c r="BQ14" i="5"/>
  <c r="BQ18" i="5"/>
  <c r="BQ19" i="5"/>
  <c r="BQ20" i="5"/>
  <c r="BQ21" i="5"/>
  <c r="BQ22" i="5"/>
  <c r="BQ23" i="5"/>
  <c r="BQ27" i="5"/>
  <c r="BQ31" i="5"/>
  <c r="BQ35" i="5"/>
  <c r="BQ39" i="5"/>
  <c r="BQ43" i="5"/>
  <c r="BQ47" i="5"/>
  <c r="BL61" i="5"/>
  <c r="AY60" i="5"/>
  <c r="AY59" i="5"/>
  <c r="AY58" i="5"/>
  <c r="AY57" i="5"/>
  <c r="AY56" i="5"/>
  <c r="AY55" i="5"/>
  <c r="AY54" i="5"/>
  <c r="AY53" i="5"/>
  <c r="AY52" i="5"/>
  <c r="AY51" i="5"/>
  <c r="AY50" i="5"/>
  <c r="AY49" i="5"/>
  <c r="AY48" i="5"/>
  <c r="AY47" i="5"/>
  <c r="BZ47" i="5" s="1"/>
  <c r="AY46" i="5"/>
  <c r="AY45" i="5"/>
  <c r="AY44" i="5"/>
  <c r="AY43" i="5"/>
  <c r="AY42" i="5"/>
  <c r="AY41" i="5"/>
  <c r="AY40" i="5"/>
  <c r="AY39" i="5"/>
  <c r="BZ39" i="5" s="1"/>
  <c r="AY38" i="5"/>
  <c r="AY37" i="5"/>
  <c r="AY36" i="5"/>
  <c r="AY35" i="5"/>
  <c r="AY34" i="5"/>
  <c r="AY33" i="5"/>
  <c r="AY32" i="5"/>
  <c r="AY31" i="5"/>
  <c r="AY30" i="5"/>
  <c r="AY29" i="5"/>
  <c r="AY28" i="5"/>
  <c r="AY27" i="5"/>
  <c r="AY26" i="5"/>
  <c r="AY25" i="5"/>
  <c r="AY24" i="5"/>
  <c r="AY23" i="5"/>
  <c r="AY22" i="5"/>
  <c r="AY21" i="5"/>
  <c r="AY20" i="5"/>
  <c r="AY19" i="5"/>
  <c r="AY18" i="5"/>
  <c r="BZ18" i="5" s="1"/>
  <c r="AY17" i="5"/>
  <c r="AY16" i="5"/>
  <c r="AY15" i="5"/>
  <c r="AY14" i="5"/>
  <c r="AY13" i="5"/>
  <c r="AY12" i="5"/>
  <c r="AY11" i="5"/>
  <c r="BZ11" i="5" s="1"/>
  <c r="AY10" i="5"/>
  <c r="AY9" i="5"/>
  <c r="BZ9" i="5" s="1"/>
  <c r="AY8" i="5"/>
  <c r="AY7" i="5"/>
  <c r="BZ7" i="5" s="1"/>
  <c r="AY6" i="5"/>
  <c r="AY5" i="5"/>
  <c r="AY4" i="5"/>
  <c r="AG64" i="7" l="1"/>
  <c r="AJ64" i="7"/>
  <c r="AK64" i="7"/>
  <c r="AM64" i="7"/>
  <c r="AF64" i="7"/>
  <c r="AH64" i="7"/>
  <c r="AI64" i="7"/>
  <c r="AL64" i="7"/>
  <c r="BY15" i="5"/>
  <c r="BU15" i="5"/>
  <c r="BY55" i="5"/>
  <c r="BU55" i="5"/>
  <c r="BY40" i="5"/>
  <c r="BU40" i="5"/>
  <c r="BZ40" i="5"/>
  <c r="BY57" i="5"/>
  <c r="BU57" i="5"/>
  <c r="BZ15" i="5"/>
  <c r="BU47" i="5"/>
  <c r="BY47" i="5"/>
  <c r="BY32" i="5"/>
  <c r="BU32" i="5"/>
  <c r="BZ32" i="5"/>
  <c r="BU25" i="5"/>
  <c r="BY25" i="5"/>
  <c r="BZ26" i="5"/>
  <c r="BY26" i="5"/>
  <c r="BU26" i="5"/>
  <c r="BU31" i="5"/>
  <c r="BY31" i="5"/>
  <c r="BY16" i="5"/>
  <c r="BZ16" i="5"/>
  <c r="BU16" i="5"/>
  <c r="BY56" i="5"/>
  <c r="BU56" i="5"/>
  <c r="BY9" i="5"/>
  <c r="BU9" i="5"/>
  <c r="BY49" i="5"/>
  <c r="BU49" i="5"/>
  <c r="BU18" i="5"/>
  <c r="BY18" i="5"/>
  <c r="BY50" i="5"/>
  <c r="BU50" i="5"/>
  <c r="BU27" i="5"/>
  <c r="BY27" i="5"/>
  <c r="BU7" i="5"/>
  <c r="BY7" i="5"/>
  <c r="BU39" i="5"/>
  <c r="BY39" i="5"/>
  <c r="BY24" i="5"/>
  <c r="BU24" i="5"/>
  <c r="BZ24" i="5"/>
  <c r="BU33" i="5"/>
  <c r="BY33" i="5"/>
  <c r="BZ42" i="5"/>
  <c r="BY42" i="5"/>
  <c r="BU42" i="5"/>
  <c r="BU23" i="5"/>
  <c r="BY23" i="5"/>
  <c r="BY8" i="5"/>
  <c r="BU8" i="5"/>
  <c r="BZ8" i="5"/>
  <c r="BY48" i="5"/>
  <c r="BU48" i="5"/>
  <c r="BU17" i="5"/>
  <c r="BY17" i="5"/>
  <c r="BU41" i="5"/>
  <c r="BY41" i="5"/>
  <c r="BZ10" i="5"/>
  <c r="BY10" i="5"/>
  <c r="BU10" i="5"/>
  <c r="BZ34" i="5"/>
  <c r="BY34" i="5"/>
  <c r="BU34" i="5"/>
  <c r="BY58" i="5"/>
  <c r="BU58" i="5"/>
  <c r="BU11" i="5"/>
  <c r="BY11" i="5"/>
  <c r="BU19" i="5"/>
  <c r="BY19" i="5"/>
  <c r="BU35" i="5"/>
  <c r="BY35" i="5"/>
  <c r="BY43" i="5"/>
  <c r="BU43" i="5"/>
  <c r="BY51" i="5"/>
  <c r="BU51" i="5"/>
  <c r="BY59" i="5"/>
  <c r="BU59" i="5"/>
  <c r="BZ35" i="5"/>
  <c r="BY4" i="5"/>
  <c r="AY61" i="5"/>
  <c r="BU4" i="5"/>
  <c r="BY12" i="5"/>
  <c r="BU12" i="5"/>
  <c r="BU20" i="5"/>
  <c r="BY20" i="5"/>
  <c r="BY28" i="5"/>
  <c r="BU28" i="5"/>
  <c r="BY36" i="5"/>
  <c r="BU36" i="5"/>
  <c r="BY44" i="5"/>
  <c r="BU44" i="5"/>
  <c r="BY52" i="5"/>
  <c r="BU52" i="5"/>
  <c r="BY60" i="5"/>
  <c r="BU60" i="5"/>
  <c r="BZ59" i="5"/>
  <c r="BZ41" i="5"/>
  <c r="BZ57" i="5"/>
  <c r="BZ56" i="5"/>
  <c r="BZ55" i="5"/>
  <c r="BZ28" i="5"/>
  <c r="BZ31" i="5"/>
  <c r="BY5" i="5"/>
  <c r="BU5" i="5"/>
  <c r="BU13" i="5"/>
  <c r="BY13" i="5"/>
  <c r="BU21" i="5"/>
  <c r="BY21" i="5"/>
  <c r="BU29" i="5"/>
  <c r="BY29" i="5"/>
  <c r="BU37" i="5"/>
  <c r="BY37" i="5"/>
  <c r="BU45" i="5"/>
  <c r="BY45" i="5"/>
  <c r="BY53" i="5"/>
  <c r="BU53" i="5"/>
  <c r="BZ37" i="5"/>
  <c r="BZ4" i="5"/>
  <c r="BZ27" i="5"/>
  <c r="BH61" i="5"/>
  <c r="BZ61" i="5"/>
  <c r="BQ61" i="5"/>
  <c r="BZ6" i="5"/>
  <c r="BY6" i="5"/>
  <c r="BU6" i="5"/>
  <c r="BU14" i="5"/>
  <c r="BZ14" i="5"/>
  <c r="BY14" i="5"/>
  <c r="BU22" i="5"/>
  <c r="BY22" i="5"/>
  <c r="BZ30" i="5"/>
  <c r="BY30" i="5"/>
  <c r="BU30" i="5"/>
  <c r="BZ38" i="5"/>
  <c r="BY38" i="5"/>
  <c r="BU38" i="5"/>
  <c r="BZ46" i="5"/>
  <c r="BY46" i="5"/>
  <c r="BU46" i="5"/>
  <c r="BY54" i="5"/>
  <c r="BU54" i="5"/>
  <c r="BZ33" i="5"/>
  <c r="BZ58" i="5"/>
  <c r="BZ48" i="5"/>
  <c r="BZ22" i="5"/>
  <c r="BZ60" i="5"/>
  <c r="BZ23" i="5"/>
  <c r="BZ36" i="5"/>
  <c r="Y60" i="5"/>
  <c r="Z60" i="5" s="1"/>
  <c r="Y59" i="5"/>
  <c r="Z59" i="5" s="1"/>
  <c r="Y58" i="5"/>
  <c r="Z58" i="5" s="1"/>
  <c r="Y57" i="5"/>
  <c r="Z57" i="5" s="1"/>
  <c r="Y56" i="5"/>
  <c r="Z56" i="5" s="1"/>
  <c r="Y55" i="5"/>
  <c r="Z55" i="5" s="1"/>
  <c r="Y54" i="5"/>
  <c r="Z54" i="5" s="1"/>
  <c r="Y53" i="5"/>
  <c r="Z53" i="5" s="1"/>
  <c r="Y52" i="5"/>
  <c r="Z52" i="5" s="1"/>
  <c r="Y51" i="5"/>
  <c r="Z51" i="5" s="1"/>
  <c r="Y50" i="5"/>
  <c r="Z50" i="5" s="1"/>
  <c r="Y49" i="5"/>
  <c r="Z49" i="5" s="1"/>
  <c r="Y48" i="5"/>
  <c r="Z48" i="5" s="1"/>
  <c r="Y47" i="5"/>
  <c r="Z47" i="5" s="1"/>
  <c r="Y46" i="5"/>
  <c r="Z46" i="5" s="1"/>
  <c r="Y45" i="5"/>
  <c r="Z45" i="5" s="1"/>
  <c r="Y44" i="5"/>
  <c r="Z44" i="5" s="1"/>
  <c r="Y43" i="5"/>
  <c r="Z43" i="5" s="1"/>
  <c r="Y42" i="5"/>
  <c r="Z42" i="5" s="1"/>
  <c r="Y41" i="5"/>
  <c r="Z41" i="5" s="1"/>
  <c r="Y40" i="5"/>
  <c r="Z40" i="5" s="1"/>
  <c r="Y39" i="5"/>
  <c r="Z39" i="5" s="1"/>
  <c r="Y38" i="5"/>
  <c r="Z38" i="5" s="1"/>
  <c r="Y37" i="5"/>
  <c r="Z37" i="5" s="1"/>
  <c r="Y36" i="5"/>
  <c r="Z36" i="5" s="1"/>
  <c r="Y35" i="5"/>
  <c r="Z35" i="5" s="1"/>
  <c r="Y34" i="5"/>
  <c r="Z34" i="5" s="1"/>
  <c r="Y33" i="5"/>
  <c r="Z33" i="5" s="1"/>
  <c r="Y32" i="5"/>
  <c r="Z32" i="5" s="1"/>
  <c r="Y31" i="5"/>
  <c r="Z31" i="5" s="1"/>
  <c r="Y30" i="5"/>
  <c r="Z30" i="5" s="1"/>
  <c r="Y29" i="5"/>
  <c r="Z29" i="5" s="1"/>
  <c r="Y28" i="5"/>
  <c r="Z28" i="5" s="1"/>
  <c r="Y27" i="5"/>
  <c r="Z27" i="5" s="1"/>
  <c r="Y26" i="5"/>
  <c r="Z26" i="5" s="1"/>
  <c r="Y25" i="5"/>
  <c r="Z25" i="5" s="1"/>
  <c r="Y24" i="5"/>
  <c r="Z24" i="5" s="1"/>
  <c r="Y23" i="5"/>
  <c r="Z23" i="5" s="1"/>
  <c r="Y22" i="5"/>
  <c r="Z22" i="5" s="1"/>
  <c r="Y21" i="5"/>
  <c r="Z21" i="5" s="1"/>
  <c r="Y20" i="5"/>
  <c r="Z20" i="5" s="1"/>
  <c r="Y19" i="5"/>
  <c r="Z19" i="5" s="1"/>
  <c r="Y18" i="5"/>
  <c r="Z18" i="5" s="1"/>
  <c r="Y17" i="5"/>
  <c r="Z17" i="5" s="1"/>
  <c r="Y16" i="5"/>
  <c r="Z16" i="5" s="1"/>
  <c r="Y15" i="5"/>
  <c r="Z15" i="5" s="1"/>
  <c r="Y14" i="5"/>
  <c r="Z14" i="5" s="1"/>
  <c r="Y13" i="5"/>
  <c r="Z13" i="5" s="1"/>
  <c r="Y12" i="5"/>
  <c r="Z12" i="5" s="1"/>
  <c r="Y11" i="5"/>
  <c r="Z11" i="5" s="1"/>
  <c r="Y10" i="5"/>
  <c r="Z10" i="5" s="1"/>
  <c r="Y9" i="5"/>
  <c r="Z9" i="5" s="1"/>
  <c r="Y8" i="5"/>
  <c r="Z8" i="5" s="1"/>
  <c r="Y7" i="5"/>
  <c r="Y6" i="5"/>
  <c r="Z6" i="5" s="1"/>
  <c r="Y5" i="5"/>
  <c r="Z5" i="5" s="1"/>
  <c r="Y4" i="5"/>
  <c r="Z4" i="5" s="1"/>
  <c r="M60" i="5"/>
  <c r="L60" i="5"/>
  <c r="K60" i="5"/>
  <c r="M59" i="5"/>
  <c r="L59" i="5"/>
  <c r="K59" i="5"/>
  <c r="M58" i="5"/>
  <c r="L58" i="5"/>
  <c r="K58" i="5"/>
  <c r="M57" i="5"/>
  <c r="L57" i="5"/>
  <c r="K57" i="5"/>
  <c r="M56" i="5"/>
  <c r="L56" i="5"/>
  <c r="K56" i="5"/>
  <c r="M55" i="5"/>
  <c r="L55" i="5"/>
  <c r="K55" i="5"/>
  <c r="M54" i="5"/>
  <c r="L54" i="5"/>
  <c r="K54" i="5"/>
  <c r="M53" i="5"/>
  <c r="L53" i="5"/>
  <c r="K53" i="5"/>
  <c r="M52" i="5"/>
  <c r="L52" i="5"/>
  <c r="K52" i="5"/>
  <c r="M51" i="5"/>
  <c r="L51" i="5"/>
  <c r="K51" i="5"/>
  <c r="M50" i="5"/>
  <c r="L50" i="5"/>
  <c r="K50" i="5"/>
  <c r="M49" i="5"/>
  <c r="L49" i="5"/>
  <c r="K49" i="5"/>
  <c r="M48" i="5"/>
  <c r="L48" i="5"/>
  <c r="K48" i="5"/>
  <c r="M47" i="5"/>
  <c r="L47" i="5"/>
  <c r="K47" i="5"/>
  <c r="M46" i="5"/>
  <c r="L46" i="5"/>
  <c r="K46" i="5"/>
  <c r="M45" i="5"/>
  <c r="L45" i="5"/>
  <c r="K45" i="5"/>
  <c r="M44" i="5"/>
  <c r="L44" i="5"/>
  <c r="K44" i="5"/>
  <c r="M43" i="5"/>
  <c r="L43" i="5"/>
  <c r="K43" i="5"/>
  <c r="M42" i="5"/>
  <c r="L42" i="5"/>
  <c r="K42" i="5"/>
  <c r="M41" i="5"/>
  <c r="L41" i="5"/>
  <c r="K41" i="5"/>
  <c r="M40" i="5"/>
  <c r="L40" i="5"/>
  <c r="K40" i="5"/>
  <c r="M39" i="5"/>
  <c r="L39" i="5"/>
  <c r="K39" i="5"/>
  <c r="M38" i="5"/>
  <c r="L38" i="5"/>
  <c r="K38" i="5"/>
  <c r="M37" i="5"/>
  <c r="L37" i="5"/>
  <c r="K37" i="5"/>
  <c r="M36" i="5"/>
  <c r="L36" i="5"/>
  <c r="K36" i="5"/>
  <c r="M35" i="5"/>
  <c r="L35" i="5"/>
  <c r="K35" i="5"/>
  <c r="M34" i="5"/>
  <c r="L34" i="5"/>
  <c r="K34" i="5"/>
  <c r="M33" i="5"/>
  <c r="L33" i="5"/>
  <c r="K33" i="5"/>
  <c r="M32" i="5"/>
  <c r="L32" i="5"/>
  <c r="K32" i="5"/>
  <c r="M31" i="5"/>
  <c r="L31" i="5"/>
  <c r="K31" i="5"/>
  <c r="M30" i="5"/>
  <c r="L30" i="5"/>
  <c r="K30" i="5"/>
  <c r="M29" i="5"/>
  <c r="L29" i="5"/>
  <c r="K29" i="5"/>
  <c r="M28" i="5"/>
  <c r="L28" i="5"/>
  <c r="K28" i="5"/>
  <c r="M27" i="5"/>
  <c r="L27" i="5"/>
  <c r="K27" i="5"/>
  <c r="M26" i="5"/>
  <c r="L26" i="5"/>
  <c r="K26" i="5"/>
  <c r="M25" i="5"/>
  <c r="L25" i="5"/>
  <c r="K25" i="5"/>
  <c r="M24" i="5"/>
  <c r="L24" i="5"/>
  <c r="K24" i="5"/>
  <c r="M23" i="5"/>
  <c r="L23" i="5"/>
  <c r="K23" i="5"/>
  <c r="M22" i="5"/>
  <c r="L22" i="5"/>
  <c r="K22" i="5"/>
  <c r="M21" i="5"/>
  <c r="L21" i="5"/>
  <c r="K21" i="5"/>
  <c r="M20" i="5"/>
  <c r="L20" i="5"/>
  <c r="K20" i="5"/>
  <c r="M19" i="5"/>
  <c r="L19" i="5"/>
  <c r="K19" i="5"/>
  <c r="M18" i="5"/>
  <c r="L18" i="5"/>
  <c r="K18" i="5"/>
  <c r="M17" i="5"/>
  <c r="L17" i="5"/>
  <c r="K17" i="5"/>
  <c r="M16" i="5"/>
  <c r="L16" i="5"/>
  <c r="K16" i="5"/>
  <c r="M15" i="5"/>
  <c r="L15" i="5"/>
  <c r="K15" i="5"/>
  <c r="M14" i="5"/>
  <c r="L14" i="5"/>
  <c r="K14" i="5"/>
  <c r="M13" i="5"/>
  <c r="L13" i="5"/>
  <c r="K13" i="5"/>
  <c r="M12" i="5"/>
  <c r="L12" i="5"/>
  <c r="K12" i="5"/>
  <c r="M11" i="5"/>
  <c r="L11" i="5"/>
  <c r="K11" i="5"/>
  <c r="M10" i="5"/>
  <c r="L10" i="5"/>
  <c r="K10" i="5"/>
  <c r="M9" i="5"/>
  <c r="L9" i="5"/>
  <c r="K9" i="5"/>
  <c r="M8" i="5"/>
  <c r="L8" i="5"/>
  <c r="K8" i="5"/>
  <c r="M7" i="5"/>
  <c r="L7" i="5"/>
  <c r="K7" i="5"/>
  <c r="M6" i="5"/>
  <c r="L6" i="5"/>
  <c r="K6" i="5"/>
  <c r="M5" i="5"/>
  <c r="L5" i="5"/>
  <c r="K5" i="5"/>
  <c r="M4" i="5"/>
  <c r="L4" i="5"/>
  <c r="K4" i="5"/>
  <c r="BF7" i="5" l="1"/>
  <c r="BO7" i="5"/>
  <c r="BX7" i="5"/>
  <c r="BD13" i="5"/>
  <c r="BV13" i="5"/>
  <c r="BM13" i="5"/>
  <c r="BE18" i="5"/>
  <c r="BW18" i="5"/>
  <c r="BN18" i="5"/>
  <c r="BF23" i="5"/>
  <c r="BX23" i="5"/>
  <c r="BO23" i="5"/>
  <c r="BD29" i="5"/>
  <c r="BV29" i="5"/>
  <c r="BM29" i="5"/>
  <c r="BE34" i="5"/>
  <c r="BW34" i="5"/>
  <c r="BN34" i="5"/>
  <c r="BF39" i="5"/>
  <c r="BX39" i="5"/>
  <c r="BO39" i="5"/>
  <c r="BD45" i="5"/>
  <c r="BV45" i="5"/>
  <c r="BM45" i="5"/>
  <c r="BE50" i="5"/>
  <c r="BW50" i="5"/>
  <c r="BN50" i="5"/>
  <c r="BF55" i="5"/>
  <c r="BX55" i="5"/>
  <c r="BO55" i="5"/>
  <c r="BE58" i="5"/>
  <c r="BW58" i="5"/>
  <c r="BN58" i="5"/>
  <c r="BB12" i="5"/>
  <c r="BK12" i="5"/>
  <c r="BT12" i="5"/>
  <c r="AO12" i="5"/>
  <c r="BB28" i="5"/>
  <c r="BT28" i="5"/>
  <c r="BK28" i="5"/>
  <c r="AO28" i="5"/>
  <c r="BB44" i="5"/>
  <c r="BT44" i="5"/>
  <c r="BK44" i="5"/>
  <c r="AO44" i="5"/>
  <c r="BT60" i="5"/>
  <c r="BB60" i="5"/>
  <c r="BK60" i="5"/>
  <c r="AO60" i="5"/>
  <c r="BD8" i="5"/>
  <c r="BM8" i="5"/>
  <c r="BV8" i="5"/>
  <c r="BE13" i="5"/>
  <c r="BW13" i="5"/>
  <c r="BN13" i="5"/>
  <c r="BF18" i="5"/>
  <c r="BX18" i="5"/>
  <c r="BO18" i="5"/>
  <c r="BD24" i="5"/>
  <c r="BV24" i="5"/>
  <c r="BM24" i="5"/>
  <c r="BE29" i="5"/>
  <c r="BW29" i="5"/>
  <c r="BN29" i="5"/>
  <c r="BF34" i="5"/>
  <c r="BX34" i="5"/>
  <c r="BO34" i="5"/>
  <c r="BD40" i="5"/>
  <c r="BV40" i="5"/>
  <c r="BM40" i="5"/>
  <c r="BE45" i="5"/>
  <c r="BW45" i="5"/>
  <c r="BN45" i="5"/>
  <c r="BF50" i="5"/>
  <c r="BX50" i="5"/>
  <c r="BO50" i="5"/>
  <c r="BD56" i="5"/>
  <c r="BV56" i="5"/>
  <c r="BM56" i="5"/>
  <c r="BB5" i="5"/>
  <c r="BT5" i="5"/>
  <c r="BK5" i="5"/>
  <c r="AO5" i="5"/>
  <c r="AO21" i="5"/>
  <c r="BB21" i="5"/>
  <c r="BT21" i="5"/>
  <c r="BK21" i="5"/>
  <c r="BB37" i="5"/>
  <c r="BT37" i="5"/>
  <c r="BK37" i="5"/>
  <c r="AO37" i="5"/>
  <c r="BB53" i="5"/>
  <c r="BK53" i="5"/>
  <c r="BT53" i="5"/>
  <c r="AO53" i="5"/>
  <c r="BE8" i="5"/>
  <c r="BW8" i="5"/>
  <c r="BN8" i="5"/>
  <c r="BD11" i="5"/>
  <c r="BV11" i="5"/>
  <c r="BM11" i="5"/>
  <c r="BE16" i="5"/>
  <c r="BW16" i="5"/>
  <c r="BN16" i="5"/>
  <c r="BF21" i="5"/>
  <c r="BX21" i="5"/>
  <c r="BO21" i="5"/>
  <c r="BD27" i="5"/>
  <c r="BV27" i="5"/>
  <c r="BM27" i="5"/>
  <c r="BE32" i="5"/>
  <c r="BW32" i="5"/>
  <c r="BN32" i="5"/>
  <c r="BF37" i="5"/>
  <c r="BX37" i="5"/>
  <c r="BO37" i="5"/>
  <c r="BD43" i="5"/>
  <c r="BV43" i="5"/>
  <c r="BM43" i="5"/>
  <c r="BE48" i="5"/>
  <c r="BW48" i="5"/>
  <c r="BN48" i="5"/>
  <c r="BD51" i="5"/>
  <c r="BV51" i="5"/>
  <c r="BM51" i="5"/>
  <c r="BE56" i="5"/>
  <c r="BW56" i="5"/>
  <c r="BN56" i="5"/>
  <c r="BD59" i="5"/>
  <c r="BV59" i="5"/>
  <c r="BM59" i="5"/>
  <c r="BT14" i="5"/>
  <c r="BK14" i="5"/>
  <c r="BB14" i="5"/>
  <c r="AO14" i="5"/>
  <c r="BT30" i="5"/>
  <c r="BK30" i="5"/>
  <c r="BB30" i="5"/>
  <c r="AO30" i="5"/>
  <c r="BT46" i="5"/>
  <c r="BK46" i="5"/>
  <c r="BB46" i="5"/>
  <c r="AO46" i="5"/>
  <c r="BD6" i="5"/>
  <c r="BV6" i="5"/>
  <c r="BM6" i="5"/>
  <c r="BE11" i="5"/>
  <c r="BW11" i="5"/>
  <c r="BN11" i="5"/>
  <c r="BF16" i="5"/>
  <c r="BX16" i="5"/>
  <c r="BO16" i="5"/>
  <c r="BD22" i="5"/>
  <c r="BM22" i="5"/>
  <c r="BV22" i="5"/>
  <c r="BE27" i="5"/>
  <c r="BW27" i="5"/>
  <c r="BN27" i="5"/>
  <c r="BF32" i="5"/>
  <c r="BX32" i="5"/>
  <c r="BO32" i="5"/>
  <c r="BD38" i="5"/>
  <c r="BV38" i="5"/>
  <c r="BM38" i="5"/>
  <c r="BE43" i="5"/>
  <c r="BW43" i="5"/>
  <c r="BN43" i="5"/>
  <c r="BF48" i="5"/>
  <c r="BX48" i="5"/>
  <c r="BO48" i="5"/>
  <c r="BD54" i="5"/>
  <c r="BV54" i="5"/>
  <c r="BM54" i="5"/>
  <c r="BE59" i="5"/>
  <c r="BW59" i="5"/>
  <c r="BN59" i="5"/>
  <c r="BT15" i="5"/>
  <c r="BK15" i="5"/>
  <c r="BB15" i="5"/>
  <c r="AO15" i="5"/>
  <c r="BT31" i="5"/>
  <c r="BK31" i="5"/>
  <c r="BB31" i="5"/>
  <c r="AO31" i="5"/>
  <c r="BT47" i="5"/>
  <c r="BK47" i="5"/>
  <c r="BB47" i="5"/>
  <c r="AO47" i="5"/>
  <c r="BD9" i="5"/>
  <c r="BM9" i="5"/>
  <c r="BV9" i="5"/>
  <c r="BE14" i="5"/>
  <c r="BW14" i="5"/>
  <c r="BN14" i="5"/>
  <c r="BF19" i="5"/>
  <c r="BX19" i="5"/>
  <c r="BO19" i="5"/>
  <c r="BD25" i="5"/>
  <c r="BV25" i="5"/>
  <c r="BM25" i="5"/>
  <c r="BE30" i="5"/>
  <c r="BW30" i="5"/>
  <c r="BN30" i="5"/>
  <c r="BF35" i="5"/>
  <c r="BX35" i="5"/>
  <c r="BO35" i="5"/>
  <c r="BD41" i="5"/>
  <c r="BV41" i="5"/>
  <c r="BM41" i="5"/>
  <c r="BE46" i="5"/>
  <c r="BW46" i="5"/>
  <c r="BN46" i="5"/>
  <c r="BF51" i="5"/>
  <c r="BX51" i="5"/>
  <c r="BO51" i="5"/>
  <c r="BD57" i="5"/>
  <c r="BV57" i="5"/>
  <c r="BM57" i="5"/>
  <c r="BF59" i="5"/>
  <c r="BX59" i="5"/>
  <c r="BO59" i="5"/>
  <c r="BB16" i="5"/>
  <c r="BT16" i="5"/>
  <c r="BK16" i="5"/>
  <c r="AO16" i="5"/>
  <c r="BB32" i="5"/>
  <c r="BT32" i="5"/>
  <c r="BK32" i="5"/>
  <c r="AO32" i="5"/>
  <c r="BB48" i="5"/>
  <c r="BT48" i="5"/>
  <c r="BK48" i="5"/>
  <c r="AO48" i="5"/>
  <c r="BF6" i="5"/>
  <c r="BO6" i="5"/>
  <c r="BX6" i="5"/>
  <c r="BD12" i="5"/>
  <c r="BM12" i="5"/>
  <c r="BV12" i="5"/>
  <c r="BE17" i="5"/>
  <c r="BW17" i="5"/>
  <c r="BN17" i="5"/>
  <c r="BF22" i="5"/>
  <c r="BX22" i="5"/>
  <c r="BO22" i="5"/>
  <c r="BD28" i="5"/>
  <c r="BV28" i="5"/>
  <c r="BM28" i="5"/>
  <c r="BE33" i="5"/>
  <c r="BW33" i="5"/>
  <c r="BN33" i="5"/>
  <c r="BF38" i="5"/>
  <c r="BX38" i="5"/>
  <c r="BO38" i="5"/>
  <c r="BD44" i="5"/>
  <c r="BV44" i="5"/>
  <c r="BM44" i="5"/>
  <c r="BE49" i="5"/>
  <c r="BW49" i="5"/>
  <c r="BN49" i="5"/>
  <c r="BE57" i="5"/>
  <c r="BW57" i="5"/>
  <c r="BN57" i="5"/>
  <c r="BB9" i="5"/>
  <c r="BK9" i="5"/>
  <c r="BT9" i="5"/>
  <c r="AO9" i="5"/>
  <c r="BT25" i="5"/>
  <c r="BK25" i="5"/>
  <c r="BB25" i="5"/>
  <c r="AO25" i="5"/>
  <c r="BT41" i="5"/>
  <c r="BK41" i="5"/>
  <c r="BB41" i="5"/>
  <c r="AO41" i="5"/>
  <c r="BK49" i="5"/>
  <c r="BB49" i="5"/>
  <c r="BT49" i="5"/>
  <c r="AO49" i="5"/>
  <c r="BD7" i="5"/>
  <c r="BV7" i="5"/>
  <c r="BM7" i="5"/>
  <c r="BE12" i="5"/>
  <c r="BW12" i="5"/>
  <c r="BN12" i="5"/>
  <c r="BF17" i="5"/>
  <c r="BO17" i="5"/>
  <c r="BX17" i="5"/>
  <c r="BD23" i="5"/>
  <c r="BV23" i="5"/>
  <c r="BM23" i="5"/>
  <c r="BE28" i="5"/>
  <c r="BW28" i="5"/>
  <c r="BN28" i="5"/>
  <c r="BF33" i="5"/>
  <c r="BX33" i="5"/>
  <c r="BO33" i="5"/>
  <c r="BD39" i="5"/>
  <c r="BV39" i="5"/>
  <c r="BM39" i="5"/>
  <c r="BE44" i="5"/>
  <c r="BW44" i="5"/>
  <c r="BN44" i="5"/>
  <c r="BF49" i="5"/>
  <c r="BX49" i="5"/>
  <c r="BO49" i="5"/>
  <c r="BD55" i="5"/>
  <c r="BV55" i="5"/>
  <c r="BM55" i="5"/>
  <c r="BE60" i="5"/>
  <c r="BW60" i="5"/>
  <c r="BN60" i="5"/>
  <c r="BB18" i="5"/>
  <c r="BT18" i="5"/>
  <c r="BK18" i="5"/>
  <c r="AO18" i="5"/>
  <c r="BB42" i="5"/>
  <c r="BT42" i="5"/>
  <c r="BK42" i="5"/>
  <c r="AO42" i="5"/>
  <c r="BB58" i="5"/>
  <c r="BT58" i="5"/>
  <c r="BK58" i="5"/>
  <c r="AO58" i="5"/>
  <c r="BD5" i="5"/>
  <c r="BV5" i="5"/>
  <c r="BM5" i="5"/>
  <c r="BE10" i="5"/>
  <c r="BW10" i="5"/>
  <c r="BN10" i="5"/>
  <c r="BF15" i="5"/>
  <c r="BO15" i="5"/>
  <c r="BX15" i="5"/>
  <c r="BD21" i="5"/>
  <c r="BM21" i="5"/>
  <c r="BV21" i="5"/>
  <c r="BE26" i="5"/>
  <c r="BW26" i="5"/>
  <c r="BN26" i="5"/>
  <c r="BF31" i="5"/>
  <c r="BX31" i="5"/>
  <c r="BO31" i="5"/>
  <c r="BD37" i="5"/>
  <c r="BV37" i="5"/>
  <c r="BM37" i="5"/>
  <c r="BE42" i="5"/>
  <c r="BW42" i="5"/>
  <c r="BN42" i="5"/>
  <c r="BF47" i="5"/>
  <c r="BX47" i="5"/>
  <c r="BO47" i="5"/>
  <c r="BD53" i="5"/>
  <c r="BV53" i="5"/>
  <c r="BM53" i="5"/>
  <c r="BB4" i="5"/>
  <c r="BK4" i="5"/>
  <c r="BT4" i="5"/>
  <c r="AO4" i="5"/>
  <c r="BB20" i="5"/>
  <c r="BT20" i="5"/>
  <c r="BK20" i="5"/>
  <c r="AO20" i="5"/>
  <c r="BB36" i="5"/>
  <c r="BT36" i="5"/>
  <c r="BK36" i="5"/>
  <c r="AO36" i="5"/>
  <c r="BB52" i="5"/>
  <c r="BT52" i="5"/>
  <c r="BK52" i="5"/>
  <c r="AO52" i="5"/>
  <c r="BE5" i="5"/>
  <c r="BW5" i="5"/>
  <c r="BN5" i="5"/>
  <c r="BF10" i="5"/>
  <c r="BO10" i="5"/>
  <c r="BX10" i="5"/>
  <c r="BD16" i="5"/>
  <c r="BV16" i="5"/>
  <c r="BM16" i="5"/>
  <c r="BE21" i="5"/>
  <c r="BW21" i="5"/>
  <c r="BN21" i="5"/>
  <c r="BF26" i="5"/>
  <c r="BX26" i="5"/>
  <c r="BO26" i="5"/>
  <c r="BD32" i="5"/>
  <c r="BV32" i="5"/>
  <c r="BM32" i="5"/>
  <c r="BE37" i="5"/>
  <c r="BW37" i="5"/>
  <c r="BN37" i="5"/>
  <c r="BF42" i="5"/>
  <c r="BX42" i="5"/>
  <c r="BO42" i="5"/>
  <c r="BD48" i="5"/>
  <c r="BV48" i="5"/>
  <c r="BM48" i="5"/>
  <c r="BE53" i="5"/>
  <c r="BW53" i="5"/>
  <c r="BN53" i="5"/>
  <c r="BF58" i="5"/>
  <c r="BX58" i="5"/>
  <c r="BO58" i="5"/>
  <c r="BB13" i="5"/>
  <c r="BT13" i="5"/>
  <c r="BK13" i="5"/>
  <c r="AO13" i="5"/>
  <c r="BB29" i="5"/>
  <c r="BT29" i="5"/>
  <c r="BK29" i="5"/>
  <c r="AO29" i="5"/>
  <c r="BB45" i="5"/>
  <c r="BT45" i="5"/>
  <c r="BK45" i="5"/>
  <c r="AO45" i="5"/>
  <c r="BF5" i="5"/>
  <c r="BX5" i="5"/>
  <c r="BO5" i="5"/>
  <c r="BF13" i="5"/>
  <c r="BO13" i="5"/>
  <c r="BX13" i="5"/>
  <c r="BD19" i="5"/>
  <c r="BM19" i="5"/>
  <c r="BV19" i="5"/>
  <c r="BE24" i="5"/>
  <c r="BW24" i="5"/>
  <c r="BN24" i="5"/>
  <c r="BF29" i="5"/>
  <c r="BX29" i="5"/>
  <c r="BO29" i="5"/>
  <c r="BD35" i="5"/>
  <c r="BV35" i="5"/>
  <c r="BM35" i="5"/>
  <c r="BE40" i="5"/>
  <c r="BW40" i="5"/>
  <c r="BN40" i="5"/>
  <c r="BF45" i="5"/>
  <c r="BX45" i="5"/>
  <c r="BO45" i="5"/>
  <c r="BF53" i="5"/>
  <c r="BX53" i="5"/>
  <c r="BO53" i="5"/>
  <c r="BT6" i="5"/>
  <c r="BB6" i="5"/>
  <c r="BK6" i="5"/>
  <c r="AO6" i="5"/>
  <c r="BT22" i="5"/>
  <c r="BK22" i="5"/>
  <c r="BB22" i="5"/>
  <c r="AO22" i="5"/>
  <c r="BT38" i="5"/>
  <c r="BK38" i="5"/>
  <c r="BB38" i="5"/>
  <c r="AO38" i="5"/>
  <c r="BT54" i="5"/>
  <c r="BB54" i="5"/>
  <c r="BK54" i="5"/>
  <c r="AO54" i="5"/>
  <c r="BF8" i="5"/>
  <c r="BO8" i="5"/>
  <c r="BX8" i="5"/>
  <c r="BD14" i="5"/>
  <c r="BM14" i="5"/>
  <c r="BV14" i="5"/>
  <c r="BE19" i="5"/>
  <c r="BW19" i="5"/>
  <c r="BN19" i="5"/>
  <c r="BF24" i="5"/>
  <c r="BX24" i="5"/>
  <c r="BO24" i="5"/>
  <c r="BD30" i="5"/>
  <c r="BV30" i="5"/>
  <c r="BM30" i="5"/>
  <c r="BE35" i="5"/>
  <c r="BW35" i="5"/>
  <c r="BN35" i="5"/>
  <c r="BF40" i="5"/>
  <c r="BX40" i="5"/>
  <c r="BO40" i="5"/>
  <c r="BD46" i="5"/>
  <c r="BV46" i="5"/>
  <c r="BM46" i="5"/>
  <c r="BE51" i="5"/>
  <c r="BW51" i="5"/>
  <c r="BN51" i="5"/>
  <c r="BF56" i="5"/>
  <c r="BX56" i="5"/>
  <c r="BO56" i="5"/>
  <c r="BT23" i="5"/>
  <c r="BK23" i="5"/>
  <c r="BB23" i="5"/>
  <c r="AO23" i="5"/>
  <c r="BT39" i="5"/>
  <c r="BK39" i="5"/>
  <c r="BB39" i="5"/>
  <c r="AO39" i="5"/>
  <c r="BT55" i="5"/>
  <c r="BK55" i="5"/>
  <c r="BB55" i="5"/>
  <c r="AO55" i="5"/>
  <c r="BE6" i="5"/>
  <c r="BW6" i="5"/>
  <c r="BN6" i="5"/>
  <c r="BF11" i="5"/>
  <c r="BX11" i="5"/>
  <c r="BO11" i="5"/>
  <c r="BD17" i="5"/>
  <c r="BV17" i="5"/>
  <c r="BM17" i="5"/>
  <c r="BE22" i="5"/>
  <c r="BW22" i="5"/>
  <c r="BN22" i="5"/>
  <c r="BF27" i="5"/>
  <c r="BX27" i="5"/>
  <c r="BO27" i="5"/>
  <c r="BD33" i="5"/>
  <c r="BV33" i="5"/>
  <c r="BM33" i="5"/>
  <c r="BE38" i="5"/>
  <c r="BW38" i="5"/>
  <c r="BN38" i="5"/>
  <c r="BF43" i="5"/>
  <c r="BX43" i="5"/>
  <c r="BO43" i="5"/>
  <c r="BD49" i="5"/>
  <c r="BV49" i="5"/>
  <c r="BM49" i="5"/>
  <c r="BE54" i="5"/>
  <c r="BW54" i="5"/>
  <c r="BN54" i="5"/>
  <c r="BB8" i="5"/>
  <c r="BK8" i="5"/>
  <c r="BT8" i="5"/>
  <c r="AO8" i="5"/>
  <c r="BB24" i="5"/>
  <c r="BT24" i="5"/>
  <c r="BK24" i="5"/>
  <c r="AO24" i="5"/>
  <c r="BB40" i="5"/>
  <c r="BT40" i="5"/>
  <c r="BK40" i="5"/>
  <c r="AO40" i="5"/>
  <c r="BB56" i="5"/>
  <c r="BK56" i="5"/>
  <c r="BT56" i="5"/>
  <c r="AO56" i="5"/>
  <c r="BM4" i="5"/>
  <c r="BD4" i="5"/>
  <c r="BV4" i="5"/>
  <c r="K61" i="5"/>
  <c r="BE9" i="5"/>
  <c r="BW9" i="5"/>
  <c r="BN9" i="5"/>
  <c r="BF14" i="5"/>
  <c r="BO14" i="5"/>
  <c r="BX14" i="5"/>
  <c r="BD20" i="5"/>
  <c r="BM20" i="5"/>
  <c r="BV20" i="5"/>
  <c r="BE25" i="5"/>
  <c r="BW25" i="5"/>
  <c r="BN25" i="5"/>
  <c r="BF30" i="5"/>
  <c r="BX30" i="5"/>
  <c r="BO30" i="5"/>
  <c r="BD36" i="5"/>
  <c r="BV36" i="5"/>
  <c r="BM36" i="5"/>
  <c r="BE41" i="5"/>
  <c r="BW41" i="5"/>
  <c r="BN41" i="5"/>
  <c r="BF46" i="5"/>
  <c r="BX46" i="5"/>
  <c r="BO46" i="5"/>
  <c r="BD52" i="5"/>
  <c r="BV52" i="5"/>
  <c r="BM52" i="5"/>
  <c r="BF54" i="5"/>
  <c r="BX54" i="5"/>
  <c r="BO54" i="5"/>
  <c r="BD60" i="5"/>
  <c r="BV60" i="5"/>
  <c r="BM60" i="5"/>
  <c r="BT17" i="5"/>
  <c r="BK17" i="5"/>
  <c r="BB17" i="5"/>
  <c r="AO17" i="5"/>
  <c r="BT33" i="5"/>
  <c r="BK33" i="5"/>
  <c r="BB33" i="5"/>
  <c r="AO33" i="5"/>
  <c r="BT57" i="5"/>
  <c r="BK57" i="5"/>
  <c r="BB57" i="5"/>
  <c r="AO57" i="5"/>
  <c r="BU61" i="5"/>
  <c r="BY61" i="5"/>
  <c r="BN4" i="5"/>
  <c r="BE4" i="5"/>
  <c r="BW4" i="5"/>
  <c r="L61" i="5"/>
  <c r="BF9" i="5"/>
  <c r="BX9" i="5"/>
  <c r="BO9" i="5"/>
  <c r="BD15" i="5"/>
  <c r="BM15" i="5"/>
  <c r="BV15" i="5"/>
  <c r="BE20" i="5"/>
  <c r="BW20" i="5"/>
  <c r="BN20" i="5"/>
  <c r="BF25" i="5"/>
  <c r="BX25" i="5"/>
  <c r="BO25" i="5"/>
  <c r="BD31" i="5"/>
  <c r="BV31" i="5"/>
  <c r="BM31" i="5"/>
  <c r="BE36" i="5"/>
  <c r="BW36" i="5"/>
  <c r="BN36" i="5"/>
  <c r="BF41" i="5"/>
  <c r="BX41" i="5"/>
  <c r="BO41" i="5"/>
  <c r="BD47" i="5"/>
  <c r="BV47" i="5"/>
  <c r="BM47" i="5"/>
  <c r="BE52" i="5"/>
  <c r="BW52" i="5"/>
  <c r="BN52" i="5"/>
  <c r="BF57" i="5"/>
  <c r="BX57" i="5"/>
  <c r="BO57" i="5"/>
  <c r="BB10" i="5"/>
  <c r="BT10" i="5"/>
  <c r="BK10" i="5"/>
  <c r="AO10" i="5"/>
  <c r="BB26" i="5"/>
  <c r="BT26" i="5"/>
  <c r="BK26" i="5"/>
  <c r="AO26" i="5"/>
  <c r="BB34" i="5"/>
  <c r="BT34" i="5"/>
  <c r="BK34" i="5"/>
  <c r="AO34" i="5"/>
  <c r="BT50" i="5"/>
  <c r="BB50" i="5"/>
  <c r="BK50" i="5"/>
  <c r="AO50" i="5"/>
  <c r="BO4" i="5"/>
  <c r="BF4" i="5"/>
  <c r="BX4" i="5"/>
  <c r="M61" i="5"/>
  <c r="BE7" i="5"/>
  <c r="BW7" i="5"/>
  <c r="BN7" i="5"/>
  <c r="BD10" i="5"/>
  <c r="BM10" i="5"/>
  <c r="BV10" i="5"/>
  <c r="BF12" i="5"/>
  <c r="BO12" i="5"/>
  <c r="BX12" i="5"/>
  <c r="BE15" i="5"/>
  <c r="BW15" i="5"/>
  <c r="BN15" i="5"/>
  <c r="BD18" i="5"/>
  <c r="BM18" i="5"/>
  <c r="BV18" i="5"/>
  <c r="BF20" i="5"/>
  <c r="BX20" i="5"/>
  <c r="BO20" i="5"/>
  <c r="BE23" i="5"/>
  <c r="BW23" i="5"/>
  <c r="BN23" i="5"/>
  <c r="BD26" i="5"/>
  <c r="BV26" i="5"/>
  <c r="BM26" i="5"/>
  <c r="BF28" i="5"/>
  <c r="BX28" i="5"/>
  <c r="BO28" i="5"/>
  <c r="BE31" i="5"/>
  <c r="BW31" i="5"/>
  <c r="BN31" i="5"/>
  <c r="BD34" i="5"/>
  <c r="BV34" i="5"/>
  <c r="BM34" i="5"/>
  <c r="BF36" i="5"/>
  <c r="BX36" i="5"/>
  <c r="BO36" i="5"/>
  <c r="BE39" i="5"/>
  <c r="BW39" i="5"/>
  <c r="BN39" i="5"/>
  <c r="BD42" i="5"/>
  <c r="BV42" i="5"/>
  <c r="BM42" i="5"/>
  <c r="BF44" i="5"/>
  <c r="BX44" i="5"/>
  <c r="BO44" i="5"/>
  <c r="BE47" i="5"/>
  <c r="BW47" i="5"/>
  <c r="BN47" i="5"/>
  <c r="BD50" i="5"/>
  <c r="BV50" i="5"/>
  <c r="BM50" i="5"/>
  <c r="BF52" i="5"/>
  <c r="BX52" i="5"/>
  <c r="BO52" i="5"/>
  <c r="BE55" i="5"/>
  <c r="BW55" i="5"/>
  <c r="BN55" i="5"/>
  <c r="BD58" i="5"/>
  <c r="BV58" i="5"/>
  <c r="BM58" i="5"/>
  <c r="BF60" i="5"/>
  <c r="BX60" i="5"/>
  <c r="BO60" i="5"/>
  <c r="AO11" i="5"/>
  <c r="BK11" i="5"/>
  <c r="BT11" i="5"/>
  <c r="BB11" i="5"/>
  <c r="BT19" i="5"/>
  <c r="BK19" i="5"/>
  <c r="BB19" i="5"/>
  <c r="AO19" i="5"/>
  <c r="BT27" i="5"/>
  <c r="BK27" i="5"/>
  <c r="BB27" i="5"/>
  <c r="AO27" i="5"/>
  <c r="BT35" i="5"/>
  <c r="BK35" i="5"/>
  <c r="BB35" i="5"/>
  <c r="AO35" i="5"/>
  <c r="BT43" i="5"/>
  <c r="BK43" i="5"/>
  <c r="BB43" i="5"/>
  <c r="AO43" i="5"/>
  <c r="BT51" i="5"/>
  <c r="BK51" i="5"/>
  <c r="BB51" i="5"/>
  <c r="AO51" i="5"/>
  <c r="BK59" i="5"/>
  <c r="BB59" i="5"/>
  <c r="BT59" i="5"/>
  <c r="AO59" i="5"/>
  <c r="Z7" i="5"/>
  <c r="Y61" i="5"/>
  <c r="BI39" i="5" l="1"/>
  <c r="CA39" i="5"/>
  <c r="BR39" i="5"/>
  <c r="BI42" i="5"/>
  <c r="CA42" i="5"/>
  <c r="BR42" i="5"/>
  <c r="BI31" i="5"/>
  <c r="CA31" i="5"/>
  <c r="BR31" i="5"/>
  <c r="BK7" i="5"/>
  <c r="BT7" i="5"/>
  <c r="BB7" i="5"/>
  <c r="BI50" i="5"/>
  <c r="CA50" i="5"/>
  <c r="BR50" i="5"/>
  <c r="BI26" i="5"/>
  <c r="CA26" i="5"/>
  <c r="BR26" i="5"/>
  <c r="BI33" i="5"/>
  <c r="CA33" i="5"/>
  <c r="BR33" i="5"/>
  <c r="BI45" i="5"/>
  <c r="CA45" i="5"/>
  <c r="BR45" i="5"/>
  <c r="BI13" i="5"/>
  <c r="CA13" i="5"/>
  <c r="BR13" i="5"/>
  <c r="BI49" i="5"/>
  <c r="CA49" i="5"/>
  <c r="BR49" i="5"/>
  <c r="BI25" i="5"/>
  <c r="CA25" i="5"/>
  <c r="BR25" i="5"/>
  <c r="BI46" i="5"/>
  <c r="CA46" i="5"/>
  <c r="BR46" i="5"/>
  <c r="BI14" i="5"/>
  <c r="CA14" i="5"/>
  <c r="BR14" i="5"/>
  <c r="BI53" i="5"/>
  <c r="CA53" i="5"/>
  <c r="BR53" i="5"/>
  <c r="BI59" i="5"/>
  <c r="CA59" i="5"/>
  <c r="BR59" i="5"/>
  <c r="BI43" i="5"/>
  <c r="CA43" i="5"/>
  <c r="BR43" i="5"/>
  <c r="BI27" i="5"/>
  <c r="CA27" i="5"/>
  <c r="BR27" i="5"/>
  <c r="BD61" i="5"/>
  <c r="BV61" i="5"/>
  <c r="BM61" i="5"/>
  <c r="BI40" i="5"/>
  <c r="CA40" i="5"/>
  <c r="BR40" i="5"/>
  <c r="BI8" i="5"/>
  <c r="CA8" i="5"/>
  <c r="BR8" i="5"/>
  <c r="BI38" i="5"/>
  <c r="CA38" i="5"/>
  <c r="BR38" i="5"/>
  <c r="BI6" i="5"/>
  <c r="BR6" i="5"/>
  <c r="CA6" i="5"/>
  <c r="BI36" i="5"/>
  <c r="CA36" i="5"/>
  <c r="BR36" i="5"/>
  <c r="BI4" i="5"/>
  <c r="CA4" i="5"/>
  <c r="BR4" i="5"/>
  <c r="BI32" i="5"/>
  <c r="CA32" i="5"/>
  <c r="BR32" i="5"/>
  <c r="BI44" i="5"/>
  <c r="CA44" i="5"/>
  <c r="BR44" i="5"/>
  <c r="BI12" i="5"/>
  <c r="CA12" i="5"/>
  <c r="BR12" i="5"/>
  <c r="BI55" i="5"/>
  <c r="CA55" i="5"/>
  <c r="BR55" i="5"/>
  <c r="BI23" i="5"/>
  <c r="CA23" i="5"/>
  <c r="BR23" i="5"/>
  <c r="BI58" i="5"/>
  <c r="CA58" i="5"/>
  <c r="BR58" i="5"/>
  <c r="BI18" i="5"/>
  <c r="CA18" i="5"/>
  <c r="BR18" i="5"/>
  <c r="BI47" i="5"/>
  <c r="CA47" i="5"/>
  <c r="BR47" i="5"/>
  <c r="BI15" i="5"/>
  <c r="CA15" i="5"/>
  <c r="BR15" i="5"/>
  <c r="BI21" i="5"/>
  <c r="CA21" i="5"/>
  <c r="BR21" i="5"/>
  <c r="BI11" i="5"/>
  <c r="BR11" i="5"/>
  <c r="CA11" i="5"/>
  <c r="BF61" i="5"/>
  <c r="BX61" i="5"/>
  <c r="BO61" i="5"/>
  <c r="BI34" i="5"/>
  <c r="CA34" i="5"/>
  <c r="BR34" i="5"/>
  <c r="BI10" i="5"/>
  <c r="BR10" i="5"/>
  <c r="CA10" i="5"/>
  <c r="BI57" i="5"/>
  <c r="CA57" i="5"/>
  <c r="BR57" i="5"/>
  <c r="BI17" i="5"/>
  <c r="CA17" i="5"/>
  <c r="BR17" i="5"/>
  <c r="BI29" i="5"/>
  <c r="CA29" i="5"/>
  <c r="BR29" i="5"/>
  <c r="BI41" i="5"/>
  <c r="CA41" i="5"/>
  <c r="BR41" i="5"/>
  <c r="BI9" i="5"/>
  <c r="CA9" i="5"/>
  <c r="BR9" i="5"/>
  <c r="BI30" i="5"/>
  <c r="CA30" i="5"/>
  <c r="BR30" i="5"/>
  <c r="BI37" i="5"/>
  <c r="CA37" i="5"/>
  <c r="BR37" i="5"/>
  <c r="BI5" i="5"/>
  <c r="CA5" i="5"/>
  <c r="BR5" i="5"/>
  <c r="BI51" i="5"/>
  <c r="CA51" i="5"/>
  <c r="BR51" i="5"/>
  <c r="BI35" i="5"/>
  <c r="CA35" i="5"/>
  <c r="BR35" i="5"/>
  <c r="BI19" i="5"/>
  <c r="CA19" i="5"/>
  <c r="BR19" i="5"/>
  <c r="BI56" i="5"/>
  <c r="CA56" i="5"/>
  <c r="BR56" i="5"/>
  <c r="BI24" i="5"/>
  <c r="CA24" i="5"/>
  <c r="BR24" i="5"/>
  <c r="BI54" i="5"/>
  <c r="CA54" i="5"/>
  <c r="BR54" i="5"/>
  <c r="BI22" i="5"/>
  <c r="CA22" i="5"/>
  <c r="BR22" i="5"/>
  <c r="BI52" i="5"/>
  <c r="CA52" i="5"/>
  <c r="BR52" i="5"/>
  <c r="BI20" i="5"/>
  <c r="CA20" i="5"/>
  <c r="BR20" i="5"/>
  <c r="BE61" i="5"/>
  <c r="BW61" i="5"/>
  <c r="BN61" i="5"/>
  <c r="BI48" i="5"/>
  <c r="CA48" i="5"/>
  <c r="BR48" i="5"/>
  <c r="BI16" i="5"/>
  <c r="CA16" i="5"/>
  <c r="BR16" i="5"/>
  <c r="BI60" i="5"/>
  <c r="CA60" i="5"/>
  <c r="BR60" i="5"/>
  <c r="BI28" i="5"/>
  <c r="CA28" i="5"/>
  <c r="BR28" i="5"/>
  <c r="AO7" i="5"/>
  <c r="Z61" i="5"/>
  <c r="AO61" i="5" l="1"/>
  <c r="BK61" i="5"/>
  <c r="BB61" i="5"/>
  <c r="BT61" i="5"/>
  <c r="BI7" i="5"/>
  <c r="BR7" i="5"/>
  <c r="CA7" i="5"/>
  <c r="BI61" i="5" l="1"/>
  <c r="CA61" i="5"/>
  <c r="BR61" i="5"/>
</calcChain>
</file>

<file path=xl/sharedStrings.xml><?xml version="1.0" encoding="utf-8"?>
<sst xmlns="http://schemas.openxmlformats.org/spreadsheetml/2006/main" count="269" uniqueCount="173">
  <si>
    <t>Bari</t>
  </si>
  <si>
    <t>Bari Politecnico</t>
  </si>
  <si>
    <t>Basilicata</t>
  </si>
  <si>
    <t>Bergamo</t>
  </si>
  <si>
    <t>Bologna</t>
  </si>
  <si>
    <t>Brescia</t>
  </si>
  <si>
    <t>Cagliari</t>
  </si>
  <si>
    <t>Calabria</t>
  </si>
  <si>
    <t>Camerino</t>
  </si>
  <si>
    <t>Cassino</t>
  </si>
  <si>
    <t>Catania</t>
  </si>
  <si>
    <t>Catanzaro</t>
  </si>
  <si>
    <t>Ferrara</t>
  </si>
  <si>
    <t>Firenze</t>
  </si>
  <si>
    <t>Foggia</t>
  </si>
  <si>
    <t>Genova</t>
  </si>
  <si>
    <t>Insubria</t>
  </si>
  <si>
    <t>Macerata</t>
  </si>
  <si>
    <t>Messina</t>
  </si>
  <si>
    <t>Milano</t>
  </si>
  <si>
    <t>Molise</t>
  </si>
  <si>
    <t>Napoli Seconda Università</t>
  </si>
  <si>
    <t>Napoli Parthenope</t>
  </si>
  <si>
    <t>Padova</t>
  </si>
  <si>
    <t>Palermo</t>
  </si>
  <si>
    <t>Parma</t>
  </si>
  <si>
    <t>Pavia</t>
  </si>
  <si>
    <t>Perugia</t>
  </si>
  <si>
    <t>Pisa</t>
  </si>
  <si>
    <t>Salento</t>
  </si>
  <si>
    <t>Salerno</t>
  </si>
  <si>
    <t>Sannio</t>
  </si>
  <si>
    <t>Sassari</t>
  </si>
  <si>
    <t>Siena</t>
  </si>
  <si>
    <t>Teramo</t>
  </si>
  <si>
    <t>Torino</t>
  </si>
  <si>
    <t>Trieste</t>
  </si>
  <si>
    <t>Tuscia</t>
  </si>
  <si>
    <t>Udine</t>
  </si>
  <si>
    <t>Verona</t>
  </si>
  <si>
    <t>L'Aquila</t>
  </si>
  <si>
    <t>TOTALE QUOTA DIPARTIMENTI DI ECCELLENZA</t>
  </si>
  <si>
    <t>Studenti totali AA 19-20</t>
  </si>
  <si>
    <t>Docenti Ruolo 2019 (Ordinari + Associati)</t>
  </si>
  <si>
    <t>Docenti Contratto 2019</t>
  </si>
  <si>
    <t>Docenti totali 2019</t>
  </si>
  <si>
    <t>Ricercatori a tempo indeterminato 2019</t>
  </si>
  <si>
    <t>Rocercatori a tempo determinato 2019</t>
  </si>
  <si>
    <t>Assegnisti di ricerca 2019</t>
  </si>
  <si>
    <t>Chieti e Pescara</t>
  </si>
  <si>
    <t>Milano Bicocca</t>
  </si>
  <si>
    <t>Milano Politecnico</t>
  </si>
  <si>
    <t>Napoli Federico II</t>
  </si>
  <si>
    <t>Campania</t>
  </si>
  <si>
    <t>Napoli L'Orientale</t>
  </si>
  <si>
    <t>NAPOLI Parthenope</t>
  </si>
  <si>
    <t>Piemonte Orientale</t>
  </si>
  <si>
    <t>Reggio Calabria</t>
  </si>
  <si>
    <t>Roma La Sapienza</t>
  </si>
  <si>
    <t>Roma Tor Vergata</t>
  </si>
  <si>
    <t>Roma Tre</t>
  </si>
  <si>
    <t>Torino Politecnico</t>
  </si>
  <si>
    <t>Urbino Carlo Bo</t>
  </si>
  <si>
    <t>Venezia Cà Foscari</t>
  </si>
  <si>
    <t>Venezia Iuav</t>
  </si>
  <si>
    <t>QUOTA COSTO STD (24+% FFO)</t>
  </si>
  <si>
    <t>QUOTA STORICA</t>
  </si>
  <si>
    <t>correzione quota base accordi Camerino e Macerata</t>
  </si>
  <si>
    <t>TOTALE</t>
  </si>
  <si>
    <t>% QUOTA BASE</t>
  </si>
  <si>
    <t>VQR A</t>
  </si>
  <si>
    <t>correzione quota premiale per accordi Camerino e Macerata</t>
  </si>
  <si>
    <t>% QUOTA PREMIALE</t>
  </si>
  <si>
    <t>QUOTA ACCELERAZIONE C</t>
  </si>
  <si>
    <t>importo una tantum da attribuire/recuperare su quota base a valere su risorse rese disponibili sul perequativo per tetto max 3%</t>
  </si>
  <si>
    <t>% PEREQUATIVO</t>
  </si>
  <si>
    <t>DIFFERENZA</t>
  </si>
  <si>
    <t>% DIFFERENZA</t>
  </si>
  <si>
    <t>Peso FFO 2019 su sistema</t>
  </si>
  <si>
    <t>ATENEO</t>
  </si>
  <si>
    <t>PIANI STRAORDINARI 2019</t>
  </si>
  <si>
    <t>PIANI STRAORDINARI 2018</t>
  </si>
  <si>
    <t>FFO 2018 Inclusi piani straordinari</t>
  </si>
  <si>
    <t>GETTITO RETTE 2018</t>
  </si>
  <si>
    <t>6+9/3</t>
  </si>
  <si>
    <t>7+9/3</t>
  </si>
  <si>
    <t>8+9/3</t>
  </si>
  <si>
    <t>QUOTA BASE PEREQUATA</t>
  </si>
  <si>
    <t>16 BIS = 4+16</t>
  </si>
  <si>
    <t>QUOTA BASE PEREQUATA + PIANI STRAORDINARI 2019</t>
  </si>
  <si>
    <t>16 TER = 16 BIS + 23</t>
  </si>
  <si>
    <t>TOTALE QUOTA PREMIALE</t>
  </si>
  <si>
    <t>Docenti totali inclusi ricercatori e asssgnisti</t>
  </si>
  <si>
    <t>Totale quota base / studente</t>
  </si>
  <si>
    <t>VQR A / studente</t>
  </si>
  <si>
    <t>Reclutamento B / studente</t>
  </si>
  <si>
    <t>Autonomia  C / studente</t>
  </si>
  <si>
    <t>Dipartimenti eccellenza / studente</t>
  </si>
  <si>
    <t>Quota premiale + dipartimenti eccellenza / studente</t>
  </si>
  <si>
    <t>Gettito rette / studente</t>
  </si>
  <si>
    <t>Totale quota base / docente</t>
  </si>
  <si>
    <t>Gettito rette / docente</t>
  </si>
  <si>
    <t>VQR A / docente</t>
  </si>
  <si>
    <t>Reclutamento B / docente</t>
  </si>
  <si>
    <t>Autonomia  C / docente</t>
  </si>
  <si>
    <t>Dipartimenti eccellenza / docente</t>
  </si>
  <si>
    <t>Quota premiale + dipartimenti eccellenza / docente</t>
  </si>
  <si>
    <t>Entrate totali / studente</t>
  </si>
  <si>
    <t>Entrate totali / docente</t>
  </si>
  <si>
    <t>TOTALE QUOTA PREMIALE + DIPARTIMENTI DI ECCELLENZA</t>
  </si>
  <si>
    <t>QUOTA BASE 2019</t>
  </si>
  <si>
    <t>PREMIALE 2019</t>
  </si>
  <si>
    <t>INTERVENTO PEREQUATIVO 2019</t>
  </si>
  <si>
    <t>4=1+2+3</t>
  </si>
  <si>
    <t>5=4/TOT 4</t>
  </si>
  <si>
    <t>10=6+7+8+9</t>
  </si>
  <si>
    <t>17=16/TOT 16</t>
  </si>
  <si>
    <t>20=18-19</t>
  </si>
  <si>
    <t>21=20/19</t>
  </si>
  <si>
    <t>26=19+24</t>
  </si>
  <si>
    <t>27=25-26</t>
  </si>
  <si>
    <t>28=27/26</t>
  </si>
  <si>
    <t>29=25/TOT 25</t>
  </si>
  <si>
    <t>ENTRATE TOTALI</t>
  </si>
  <si>
    <t>34 = 16 TER + 32 +33</t>
  </si>
  <si>
    <t>Quota base / studente</t>
  </si>
  <si>
    <t xml:space="preserve">Quota base </t>
  </si>
  <si>
    <t xml:space="preserve">Gettito rette </t>
  </si>
  <si>
    <t xml:space="preserve">VQR A </t>
  </si>
  <si>
    <t xml:space="preserve">Reclutamento B </t>
  </si>
  <si>
    <t xml:space="preserve">Autonomia  C </t>
  </si>
  <si>
    <t xml:space="preserve">Dipartimenti eccellenza </t>
  </si>
  <si>
    <t xml:space="preserve">Quota premiale + dipartimenti eccellenza </t>
  </si>
  <si>
    <t xml:space="preserve">Entrate totali </t>
  </si>
  <si>
    <t>Gini</t>
  </si>
  <si>
    <t>Share in total income</t>
  </si>
  <si>
    <t>Totale</t>
  </si>
  <si>
    <t>Politiche reclutamento B</t>
  </si>
  <si>
    <r>
      <t>TOTALE FFO 2018 (BASE + PREMIALE + PEREQUATIVO)</t>
    </r>
    <r>
      <rPr>
        <vertAlign val="superscript"/>
        <sz val="6"/>
        <rFont val="Calibri"/>
        <family val="2"/>
        <scheme val="minor"/>
      </rPr>
      <t>1</t>
    </r>
  </si>
  <si>
    <t>ASSEGNAZIONE FFO 2019</t>
  </si>
  <si>
    <t>ASSEGNAZIONE FFO 2019 (inclusi piani straordinari)</t>
  </si>
  <si>
    <t>11=10/TOT
10</t>
  </si>
  <si>
    <t>16=12+13+14-
15</t>
  </si>
  <si>
    <t>22=18/TOT
18</t>
  </si>
  <si>
    <t>25=18+23</t>
  </si>
  <si>
    <t>Valorizzazione dell'autonomia responsabile degli Atenei
C</t>
  </si>
  <si>
    <t>PEREQUATIVO EX POLICLINICI
A</t>
  </si>
  <si>
    <t>RISORSE NECESSARIE PER SALVAGUARDIA (-2%+3%)
B</t>
  </si>
  <si>
    <t>FFO 2019 Inclusi piani straordinari</t>
  </si>
  <si>
    <t>Politecnica delle Marche</t>
  </si>
  <si>
    <t>Politecnica delle
Marche</t>
  </si>
  <si>
    <t>Modena e Reggio Emilia</t>
  </si>
  <si>
    <t>Modena e Reggio
Emilia</t>
  </si>
  <si>
    <t>18=4+10+15+1
6</t>
  </si>
  <si>
    <t>TOTALE FFO 2019 (BASE + PREMIALE + PEREQUATIVO):
assegnazione iniziale</t>
  </si>
  <si>
    <t>PESO FFO 2019  sul
sistema inclusi piani straordinari</t>
  </si>
  <si>
    <t>Worksheet "All data"</t>
  </si>
  <si>
    <t>Docenti totali inclusi ricercatori e assegnisti</t>
  </si>
  <si>
    <t>Note:</t>
  </si>
  <si>
    <t>In giallo nella riga 3 i dati usati dalle colonne BB in poi</t>
  </si>
  <si>
    <t>Ogni variabile è ordinata in ordine ascendente per calcolare l'indice di Gini</t>
  </si>
  <si>
    <t>Fonti:</t>
  </si>
  <si>
    <t>L'indice di Gini di ogni variabile è calcolato nella riga 63</t>
  </si>
  <si>
    <t>Ricercatori a tempo determinato 2019</t>
  </si>
  <si>
    <t>Worksheet "All data Gini"</t>
  </si>
  <si>
    <t>Colonna AR (Studenti): http://dati.ustat.miur.it/dataset/iscritti</t>
  </si>
  <si>
    <t>In giallo nelle righe 63 e 64 i dati usati nella Tabella 1 del nostro articolo su lavoce.info</t>
  </si>
  <si>
    <t>Colonna Q (Dipartimenti di eccellenza): https://www.miur.gov.it/documents/20182/0/10+gennaio+2018+-+Finanziamenti+assegnati+agli+Atenei+dei+180+Dipartimenti+vincitori+2018+%E2%80%93+2022.pdf/d4e77782-91db-4796-9682-dbcbf88c313e?version=1.1&amp;t=1520265869714  e https://www.miur.gov.it/web/guest/dipartimenti-di-eccellenza</t>
  </si>
  <si>
    <t>Colonne da AS a AY (Docenti): : http://dati.ustat.miur.it/dataset/2015-2019-personale-universitario (navigando poi nelle varie serie per data categoria di personale)</t>
  </si>
  <si>
    <t>Da colonna B a colonna AN (eccetto colonne K L M Q Y Z AO)  MIUR: "TABELLA 2 - FFO 2019: Quadro assegnazione quota base, quota premiale, intervento perequativo e piani straordinari docenti", e nostre elaborazioni su questi dati, spiegate nella riga 2</t>
  </si>
  <si>
    <t>Colonne K L M  Y Z AO: nostre elaborazioni</t>
  </si>
  <si>
    <t xml:space="preserve"> Tutti i dati si riferiscono all'anno 2019.</t>
  </si>
  <si>
    <t>In giallo nella riga 63 idati sulle shares usati nella Tabella 1 del nostro articolo su lavoce.info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</si>
</sst>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8" x14ac:knownFonts="1">
    <font>
      <sz val="10"/>
      <color rgb="FF000000"/>
      <name val="Times New Roman"/>
      <charset val="204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6"/>
      <name val="Calibri"/>
      <family val="2"/>
      <scheme val="minor"/>
    </font>
    <font>
      <vertAlign val="superscript"/>
      <sz val="6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4">
    <xf numFmtId="0" fontId="0" fillId="0" borderId="0" xfId="0" applyFill="1" applyBorder="1" applyAlignment="1">
      <alignment horizontal="left" vertical="top"/>
    </xf>
    <xf numFmtId="0" fontId="1" fillId="0" borderId="3" xfId="0" applyFont="1" applyFill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2" fontId="2" fillId="0" borderId="0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right" vertical="center" shrinkToFit="1"/>
    </xf>
    <xf numFmtId="1" fontId="1" fillId="0" borderId="3" xfId="0" applyNumberFormat="1" applyFont="1" applyFill="1" applyBorder="1" applyAlignment="1">
      <alignment horizontal="right" vertical="center" shrinkToFit="1"/>
    </xf>
    <xf numFmtId="10" fontId="1" fillId="0" borderId="3" xfId="0" applyNumberFormat="1" applyFont="1" applyFill="1" applyBorder="1" applyAlignment="1">
      <alignment horizontal="right" vertical="center" shrinkToFit="1"/>
    </xf>
    <xf numFmtId="3" fontId="1" fillId="0" borderId="0" xfId="0" applyNumberFormat="1" applyFont="1" applyFill="1" applyBorder="1" applyAlignment="1">
      <alignment horizontal="right" vertical="center" shrinkToFit="1"/>
    </xf>
    <xf numFmtId="3" fontId="1" fillId="0" borderId="3" xfId="1" applyNumberFormat="1" applyFont="1" applyFill="1" applyBorder="1" applyAlignment="1">
      <alignment horizontal="right" vertical="center" shrinkToFit="1"/>
    </xf>
    <xf numFmtId="3" fontId="1" fillId="0" borderId="0" xfId="0" applyNumberFormat="1" applyFont="1" applyFill="1" applyBorder="1" applyAlignment="1">
      <alignment horizontal="right" vertical="center" wrapText="1"/>
    </xf>
    <xf numFmtId="3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2" fontId="2" fillId="2" borderId="0" xfId="0" applyNumberFormat="1" applyFont="1" applyFill="1" applyBorder="1" applyAlignment="1">
      <alignment horizontal="right" vertical="center"/>
    </xf>
    <xf numFmtId="164" fontId="1" fillId="2" borderId="0" xfId="0" applyNumberFormat="1" applyFont="1" applyFill="1" applyBorder="1" applyAlignment="1">
      <alignment horizontal="right" vertical="center"/>
    </xf>
    <xf numFmtId="165" fontId="2" fillId="2" borderId="0" xfId="1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workbookViewId="0">
      <selection activeCell="B13" sqref="B13"/>
    </sheetView>
  </sheetViews>
  <sheetFormatPr defaultColWidth="9.0703125" defaultRowHeight="13.15" x14ac:dyDescent="0.4"/>
  <cols>
    <col min="1" max="1" width="20.2109375" style="32" customWidth="1"/>
    <col min="2" max="2" width="94.5703125" style="32" customWidth="1"/>
    <col min="3" max="3" width="97.0703125" style="32" customWidth="1"/>
    <col min="4" max="4" width="155.5703125" style="32" customWidth="1"/>
    <col min="5" max="16384" width="9.0703125" style="32"/>
  </cols>
  <sheetData>
    <row r="1" spans="1:2" x14ac:dyDescent="0.4">
      <c r="B1" s="32" t="s">
        <v>171</v>
      </c>
    </row>
    <row r="3" spans="1:2" x14ac:dyDescent="0.4">
      <c r="A3" s="33" t="s">
        <v>156</v>
      </c>
      <c r="B3" s="33" t="s">
        <v>161</v>
      </c>
    </row>
    <row r="4" spans="1:2" x14ac:dyDescent="0.4">
      <c r="B4" s="32" t="s">
        <v>169</v>
      </c>
    </row>
    <row r="5" spans="1:2" x14ac:dyDescent="0.4">
      <c r="B5" s="32" t="s">
        <v>167</v>
      </c>
    </row>
    <row r="6" spans="1:2" x14ac:dyDescent="0.4">
      <c r="B6" s="32" t="s">
        <v>165</v>
      </c>
    </row>
    <row r="7" spans="1:2" x14ac:dyDescent="0.4">
      <c r="B7" s="32" t="s">
        <v>168</v>
      </c>
    </row>
    <row r="8" spans="1:2" x14ac:dyDescent="0.4">
      <c r="B8" s="32" t="s">
        <v>170</v>
      </c>
    </row>
    <row r="9" spans="1:2" x14ac:dyDescent="0.4">
      <c r="B9" s="33" t="s">
        <v>158</v>
      </c>
    </row>
    <row r="10" spans="1:2" x14ac:dyDescent="0.4">
      <c r="B10" s="32" t="s">
        <v>159</v>
      </c>
    </row>
    <row r="11" spans="1:2" x14ac:dyDescent="0.4">
      <c r="B11" s="33" t="s">
        <v>172</v>
      </c>
    </row>
    <row r="13" spans="1:2" x14ac:dyDescent="0.4">
      <c r="A13" s="33" t="s">
        <v>164</v>
      </c>
      <c r="B13" s="32" t="s">
        <v>160</v>
      </c>
    </row>
    <row r="14" spans="1:2" x14ac:dyDescent="0.4">
      <c r="B14" s="32" t="s">
        <v>162</v>
      </c>
    </row>
    <row r="15" spans="1:2" x14ac:dyDescent="0.4">
      <c r="B15" s="33" t="s">
        <v>166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67"/>
  <sheetViews>
    <sheetView zoomScale="142" zoomScaleNormal="142" workbookViewId="0">
      <pane xSplit="2" ySplit="3" topLeftCell="AG4" activePane="bottomRight" state="frozen"/>
      <selection pane="topRight" activeCell="C1" sqref="C1"/>
      <selection pane="bottomLeft" activeCell="A4" sqref="A4"/>
      <selection pane="bottomRight" activeCell="AO5" sqref="AO5"/>
    </sheetView>
  </sheetViews>
  <sheetFormatPr defaultColWidth="9.0703125" defaultRowHeight="10.5" x14ac:dyDescent="0.4"/>
  <cols>
    <col min="1" max="2" width="12.42578125" style="19" customWidth="1"/>
    <col min="3" max="4" width="10.42578125" style="19" customWidth="1"/>
    <col min="5" max="5" width="6.92578125" style="19" customWidth="1"/>
    <col min="6" max="6" width="10.42578125" style="19" customWidth="1"/>
    <col min="7" max="7" width="8.5703125" style="19" customWidth="1"/>
    <col min="8" max="8" width="12" style="19" customWidth="1"/>
    <col min="9" max="9" width="10.78515625" style="19" customWidth="1"/>
    <col min="10" max="10" width="11.28515625" style="19" customWidth="1"/>
    <col min="11" max="11" width="9.42578125" style="19" customWidth="1"/>
    <col min="12" max="12" width="10.42578125" style="19" customWidth="1"/>
    <col min="13" max="13" width="9.42578125" style="19" customWidth="1"/>
    <col min="14" max="14" width="8.2109375" style="19" customWidth="1"/>
    <col min="15" max="15" width="10.42578125" style="19" customWidth="1"/>
    <col min="16" max="16" width="7.78515625" style="19" customWidth="1"/>
    <col min="17" max="17" width="8.5703125" style="19" customWidth="1"/>
    <col min="18" max="18" width="8.5" style="19" customWidth="1"/>
    <col min="19" max="19" width="8.2109375" style="19" customWidth="1"/>
    <col min="20" max="20" width="9.42578125" style="19" customWidth="1"/>
    <col min="21" max="21" width="9.78515625" style="19" customWidth="1"/>
    <col min="22" max="22" width="12" style="19" customWidth="1"/>
    <col min="23" max="23" width="8.92578125" style="19" customWidth="1"/>
    <col min="24" max="27" width="8.42578125" style="19" customWidth="1"/>
    <col min="28" max="28" width="11.0703125" style="19" customWidth="1"/>
    <col min="29" max="29" width="10.42578125" style="19" customWidth="1"/>
    <col min="30" max="30" width="9.42578125" style="19" customWidth="1"/>
    <col min="31" max="31" width="7.78515625" style="19" customWidth="1"/>
    <col min="32" max="32" width="6.92578125" style="19" customWidth="1"/>
    <col min="33" max="35" width="9.2109375" style="19" bestFit="1" customWidth="1"/>
    <col min="36" max="37" width="9.5703125" style="19" bestFit="1" customWidth="1"/>
    <col min="38" max="40" width="9.2109375" style="19" bestFit="1" customWidth="1"/>
    <col min="41" max="41" width="9.5703125" style="19" bestFit="1" customWidth="1"/>
    <col min="42" max="43" width="9.0703125" style="19"/>
    <col min="44" max="44" width="9.92578125" style="19" bestFit="1" customWidth="1"/>
    <col min="45" max="50" width="9.42578125" style="19" bestFit="1" customWidth="1"/>
    <col min="51" max="51" width="9.2109375" style="19" bestFit="1" customWidth="1"/>
    <col min="52" max="52" width="13.42578125" style="19" bestFit="1" customWidth="1"/>
    <col min="53" max="53" width="0" style="19" hidden="1" customWidth="1"/>
    <col min="54" max="56" width="9.5703125" style="19" bestFit="1" customWidth="1"/>
    <col min="57" max="59" width="9.28515625" style="19" bestFit="1" customWidth="1"/>
    <col min="60" max="61" width="9.5703125" style="19" bestFit="1" customWidth="1"/>
    <col min="62" max="62" width="9.0703125" style="19"/>
    <col min="63" max="63" width="9.28515625" style="19" bestFit="1" customWidth="1"/>
    <col min="64" max="64" width="12.2109375" style="19" bestFit="1" customWidth="1"/>
    <col min="65" max="70" width="9.28515625" style="19" bestFit="1" customWidth="1"/>
    <col min="71" max="71" width="9.0703125" style="19"/>
    <col min="72" max="79" width="9.28515625" style="19" bestFit="1" customWidth="1"/>
    <col min="80" max="16384" width="9.0703125" style="19"/>
  </cols>
  <sheetData>
    <row r="1" spans="1:79" ht="11.75" customHeight="1" x14ac:dyDescent="0.4">
      <c r="A1" s="40"/>
      <c r="B1" s="18"/>
      <c r="C1" s="37" t="s">
        <v>110</v>
      </c>
      <c r="D1" s="38"/>
      <c r="E1" s="38"/>
      <c r="F1" s="38"/>
      <c r="G1" s="39"/>
      <c r="H1" s="37" t="s">
        <v>111</v>
      </c>
      <c r="I1" s="38"/>
      <c r="J1" s="38"/>
      <c r="K1" s="38"/>
      <c r="L1" s="38"/>
      <c r="M1" s="38"/>
      <c r="N1" s="38"/>
      <c r="O1" s="38"/>
      <c r="P1" s="39"/>
      <c r="Q1" s="12"/>
      <c r="R1" s="12"/>
      <c r="S1" s="37" t="s">
        <v>112</v>
      </c>
      <c r="T1" s="38"/>
      <c r="U1" s="38"/>
      <c r="V1" s="38"/>
      <c r="W1" s="38"/>
      <c r="X1" s="39"/>
      <c r="Y1" s="12"/>
      <c r="Z1" s="12"/>
      <c r="AA1" s="12"/>
      <c r="AB1" s="37" t="s">
        <v>139</v>
      </c>
      <c r="AC1" s="38"/>
      <c r="AD1" s="38"/>
      <c r="AE1" s="38"/>
      <c r="AF1" s="39"/>
      <c r="AG1" s="40"/>
      <c r="AH1" s="37" t="s">
        <v>140</v>
      </c>
      <c r="AI1" s="38"/>
      <c r="AJ1" s="38"/>
      <c r="AK1" s="38"/>
      <c r="AL1" s="38"/>
      <c r="AM1" s="38"/>
      <c r="AN1" s="39"/>
    </row>
    <row r="2" spans="1:79" ht="17" customHeight="1" x14ac:dyDescent="0.4">
      <c r="A2" s="41"/>
      <c r="B2" s="20"/>
      <c r="C2" s="21">
        <v>1</v>
      </c>
      <c r="D2" s="21">
        <v>2</v>
      </c>
      <c r="E2" s="21">
        <v>3</v>
      </c>
      <c r="F2" s="3" t="s">
        <v>113</v>
      </c>
      <c r="G2" s="3" t="s">
        <v>114</v>
      </c>
      <c r="H2" s="21">
        <v>6</v>
      </c>
      <c r="I2" s="21">
        <v>7</v>
      </c>
      <c r="J2" s="21">
        <v>8</v>
      </c>
      <c r="K2" s="21" t="s">
        <v>84</v>
      </c>
      <c r="L2" s="21" t="s">
        <v>85</v>
      </c>
      <c r="M2" s="21" t="s">
        <v>86</v>
      </c>
      <c r="N2" s="21">
        <v>9</v>
      </c>
      <c r="O2" s="3" t="s">
        <v>115</v>
      </c>
      <c r="P2" s="3" t="s">
        <v>141</v>
      </c>
      <c r="Q2" s="3">
        <v>30</v>
      </c>
      <c r="R2" s="3">
        <v>32</v>
      </c>
      <c r="S2" s="21">
        <v>12</v>
      </c>
      <c r="T2" s="21">
        <v>13</v>
      </c>
      <c r="U2" s="21">
        <v>14</v>
      </c>
      <c r="V2" s="21">
        <v>15</v>
      </c>
      <c r="W2" s="3" t="s">
        <v>142</v>
      </c>
      <c r="X2" s="3" t="s">
        <v>116</v>
      </c>
      <c r="Y2" s="3" t="s">
        <v>88</v>
      </c>
      <c r="Z2" s="3" t="s">
        <v>90</v>
      </c>
      <c r="AA2" s="3">
        <v>33</v>
      </c>
      <c r="AB2" s="3" t="s">
        <v>153</v>
      </c>
      <c r="AC2" s="21">
        <v>19</v>
      </c>
      <c r="AD2" s="3" t="s">
        <v>117</v>
      </c>
      <c r="AE2" s="3" t="s">
        <v>118</v>
      </c>
      <c r="AF2" s="3" t="s">
        <v>143</v>
      </c>
      <c r="AG2" s="41"/>
      <c r="AH2" s="21">
        <v>23</v>
      </c>
      <c r="AI2" s="21">
        <v>24</v>
      </c>
      <c r="AJ2" s="3" t="s">
        <v>144</v>
      </c>
      <c r="AK2" s="3" t="s">
        <v>119</v>
      </c>
      <c r="AL2" s="3" t="s">
        <v>120</v>
      </c>
      <c r="AM2" s="3" t="s">
        <v>121</v>
      </c>
      <c r="AN2" s="3" t="s">
        <v>122</v>
      </c>
      <c r="AO2" s="18" t="s">
        <v>124</v>
      </c>
    </row>
    <row r="3" spans="1:79" s="22" customFormat="1" ht="58.05" customHeight="1" x14ac:dyDescent="0.4">
      <c r="A3" s="14"/>
      <c r="B3" s="14" t="s">
        <v>79</v>
      </c>
      <c r="C3" s="15" t="s">
        <v>65</v>
      </c>
      <c r="D3" s="14" t="s">
        <v>66</v>
      </c>
      <c r="E3" s="14" t="s">
        <v>67</v>
      </c>
      <c r="F3" s="14" t="s">
        <v>68</v>
      </c>
      <c r="G3" s="14" t="s">
        <v>69</v>
      </c>
      <c r="H3" s="14" t="s">
        <v>70</v>
      </c>
      <c r="I3" s="14" t="s">
        <v>137</v>
      </c>
      <c r="J3" s="14" t="s">
        <v>145</v>
      </c>
      <c r="K3" s="16" t="s">
        <v>70</v>
      </c>
      <c r="L3" s="16" t="s">
        <v>137</v>
      </c>
      <c r="M3" s="16" t="s">
        <v>145</v>
      </c>
      <c r="N3" s="14" t="s">
        <v>71</v>
      </c>
      <c r="O3" s="14" t="s">
        <v>91</v>
      </c>
      <c r="P3" s="14" t="s">
        <v>72</v>
      </c>
      <c r="Q3" s="17" t="s">
        <v>41</v>
      </c>
      <c r="R3" s="17" t="s">
        <v>109</v>
      </c>
      <c r="S3" s="14" t="s">
        <v>146</v>
      </c>
      <c r="T3" s="14" t="s">
        <v>147</v>
      </c>
      <c r="U3" s="14" t="s">
        <v>73</v>
      </c>
      <c r="V3" s="14" t="s">
        <v>74</v>
      </c>
      <c r="W3" s="14" t="s">
        <v>68</v>
      </c>
      <c r="X3" s="14" t="s">
        <v>75</v>
      </c>
      <c r="Y3" s="14" t="s">
        <v>87</v>
      </c>
      <c r="Z3" s="16" t="s">
        <v>89</v>
      </c>
      <c r="AA3" s="17" t="s">
        <v>83</v>
      </c>
      <c r="AB3" s="14" t="s">
        <v>154</v>
      </c>
      <c r="AC3" s="14" t="s">
        <v>138</v>
      </c>
      <c r="AD3" s="14" t="s">
        <v>76</v>
      </c>
      <c r="AE3" s="14" t="s">
        <v>77</v>
      </c>
      <c r="AF3" s="14" t="s">
        <v>78</v>
      </c>
      <c r="AG3" s="14" t="s">
        <v>79</v>
      </c>
      <c r="AH3" s="14" t="s">
        <v>80</v>
      </c>
      <c r="AI3" s="14" t="s">
        <v>81</v>
      </c>
      <c r="AJ3" s="14" t="s">
        <v>148</v>
      </c>
      <c r="AK3" s="14" t="s">
        <v>82</v>
      </c>
      <c r="AL3" s="14" t="s">
        <v>76</v>
      </c>
      <c r="AM3" s="14" t="s">
        <v>77</v>
      </c>
      <c r="AN3" s="14" t="s">
        <v>155</v>
      </c>
      <c r="AO3" s="17" t="s">
        <v>123</v>
      </c>
      <c r="AR3" s="17" t="s">
        <v>42</v>
      </c>
      <c r="AS3" s="23" t="s">
        <v>43</v>
      </c>
      <c r="AT3" s="23" t="s">
        <v>44</v>
      </c>
      <c r="AU3" s="23" t="s">
        <v>45</v>
      </c>
      <c r="AV3" s="23" t="s">
        <v>46</v>
      </c>
      <c r="AW3" s="23" t="s">
        <v>163</v>
      </c>
      <c r="AX3" s="23" t="s">
        <v>48</v>
      </c>
      <c r="AY3" s="17" t="s">
        <v>157</v>
      </c>
      <c r="AZ3" s="23"/>
      <c r="BA3" s="23" t="s">
        <v>93</v>
      </c>
      <c r="BB3" s="23" t="s">
        <v>126</v>
      </c>
      <c r="BC3" s="23" t="s">
        <v>127</v>
      </c>
      <c r="BD3" s="23" t="s">
        <v>128</v>
      </c>
      <c r="BE3" s="23" t="s">
        <v>129</v>
      </c>
      <c r="BF3" s="23" t="s">
        <v>130</v>
      </c>
      <c r="BG3" s="23" t="s">
        <v>131</v>
      </c>
      <c r="BH3" s="23" t="s">
        <v>132</v>
      </c>
      <c r="BI3" s="23" t="s">
        <v>133</v>
      </c>
      <c r="BJ3" s="23"/>
      <c r="BK3" s="23" t="s">
        <v>125</v>
      </c>
      <c r="BL3" s="23" t="s">
        <v>99</v>
      </c>
      <c r="BM3" s="23" t="s">
        <v>94</v>
      </c>
      <c r="BN3" s="23" t="s">
        <v>95</v>
      </c>
      <c r="BO3" s="23" t="s">
        <v>96</v>
      </c>
      <c r="BP3" s="23" t="s">
        <v>97</v>
      </c>
      <c r="BQ3" s="23" t="s">
        <v>98</v>
      </c>
      <c r="BR3" s="23" t="s">
        <v>107</v>
      </c>
      <c r="BS3" s="23"/>
      <c r="BT3" s="23" t="s">
        <v>100</v>
      </c>
      <c r="BU3" s="23" t="s">
        <v>101</v>
      </c>
      <c r="BV3" s="23" t="s">
        <v>102</v>
      </c>
      <c r="BW3" s="23" t="s">
        <v>103</v>
      </c>
      <c r="BX3" s="23" t="s">
        <v>104</v>
      </c>
      <c r="BY3" s="23" t="s">
        <v>105</v>
      </c>
      <c r="BZ3" s="23" t="s">
        <v>106</v>
      </c>
      <c r="CA3" s="23" t="s">
        <v>108</v>
      </c>
    </row>
    <row r="4" spans="1:79" ht="9.5" customHeight="1" x14ac:dyDescent="0.4">
      <c r="A4" s="3">
        <v>1</v>
      </c>
      <c r="B4" s="11" t="s">
        <v>0</v>
      </c>
      <c r="C4" s="24">
        <v>41131128</v>
      </c>
      <c r="D4" s="24">
        <v>77277978</v>
      </c>
      <c r="E4" s="25">
        <v>0</v>
      </c>
      <c r="F4" s="24">
        <v>118409106</v>
      </c>
      <c r="G4" s="26">
        <v>2.75E-2</v>
      </c>
      <c r="H4" s="24">
        <v>26376218</v>
      </c>
      <c r="I4" s="24">
        <v>6919160</v>
      </c>
      <c r="J4" s="24">
        <v>7860734</v>
      </c>
      <c r="K4" s="24">
        <f>H4+$N4/3</f>
        <v>26350626</v>
      </c>
      <c r="L4" s="24">
        <f t="shared" ref="L4:M4" si="0">I4+$N4/3</f>
        <v>6893568</v>
      </c>
      <c r="M4" s="24">
        <f t="shared" si="0"/>
        <v>7835142</v>
      </c>
      <c r="N4" s="24">
        <v>-76776</v>
      </c>
      <c r="O4" s="24">
        <v>41079336</v>
      </c>
      <c r="P4" s="26">
        <v>2.3E-2</v>
      </c>
      <c r="Q4" s="27">
        <v>1461871</v>
      </c>
      <c r="R4" s="27">
        <f t="shared" ref="R4:R35" si="1">O4+Q4</f>
        <v>42541207</v>
      </c>
      <c r="S4" s="25">
        <v>0</v>
      </c>
      <c r="T4" s="24">
        <v>10308246</v>
      </c>
      <c r="U4" s="24">
        <v>1241472</v>
      </c>
      <c r="V4" s="24">
        <v>213824</v>
      </c>
      <c r="W4" s="24">
        <v>11335894</v>
      </c>
      <c r="X4" s="26">
        <v>6.4799999999999996E-2</v>
      </c>
      <c r="Y4" s="28">
        <f t="shared" ref="Y4:Y35" si="2">F4+W4</f>
        <v>129745000</v>
      </c>
      <c r="Z4" s="28">
        <f>Y4+AH4</f>
        <v>136204638</v>
      </c>
      <c r="AA4" s="29">
        <v>40134916</v>
      </c>
      <c r="AB4" s="24">
        <v>171038160</v>
      </c>
      <c r="AC4" s="24">
        <v>173261927</v>
      </c>
      <c r="AD4" s="24">
        <v>-2223767</v>
      </c>
      <c r="AE4" s="26">
        <v>-1.2800000000000001E-2</v>
      </c>
      <c r="AF4" s="26">
        <v>2.7300000000000001E-2</v>
      </c>
      <c r="AG4" s="1" t="s">
        <v>0</v>
      </c>
      <c r="AH4" s="24">
        <v>6459638</v>
      </c>
      <c r="AI4" s="24">
        <v>4380826</v>
      </c>
      <c r="AJ4" s="24">
        <v>177497798</v>
      </c>
      <c r="AK4" s="24">
        <v>177642753</v>
      </c>
      <c r="AL4" s="24">
        <v>-144955</v>
      </c>
      <c r="AM4" s="26">
        <v>-8.0000000000000004E-4</v>
      </c>
      <c r="AN4" s="26">
        <v>2.69E-2</v>
      </c>
      <c r="AO4" s="30">
        <f>R4+Z4+AA4</f>
        <v>218880761</v>
      </c>
      <c r="AP4" s="31"/>
      <c r="AQ4" s="30"/>
      <c r="AR4" s="30">
        <v>42121</v>
      </c>
      <c r="AS4" s="30">
        <v>771</v>
      </c>
      <c r="AT4" s="30">
        <v>296</v>
      </c>
      <c r="AU4" s="30">
        <v>1067</v>
      </c>
      <c r="AV4" s="30">
        <v>464</v>
      </c>
      <c r="AW4" s="30">
        <v>168</v>
      </c>
      <c r="AX4" s="30">
        <v>143</v>
      </c>
      <c r="AY4" s="30">
        <f>SUM(AU4:AX4)</f>
        <v>1842</v>
      </c>
      <c r="AZ4" s="31"/>
      <c r="BA4" s="31"/>
      <c r="BB4" s="30">
        <f>$Z4</f>
        <v>136204638</v>
      </c>
      <c r="BC4" s="30">
        <f>$AA4</f>
        <v>40134916</v>
      </c>
      <c r="BD4" s="30">
        <f>$K4</f>
        <v>26350626</v>
      </c>
      <c r="BE4" s="30">
        <f>$L4</f>
        <v>6893568</v>
      </c>
      <c r="BF4" s="30">
        <f>$M4</f>
        <v>7835142</v>
      </c>
      <c r="BG4" s="30">
        <f>$Q4</f>
        <v>1461871</v>
      </c>
      <c r="BH4" s="30">
        <f>$R4</f>
        <v>42541207</v>
      </c>
      <c r="BI4" s="30">
        <f>$AO4</f>
        <v>218880761</v>
      </c>
      <c r="BJ4" s="30"/>
      <c r="BK4" s="30">
        <f>$Z4/$AR4</f>
        <v>3233.6515752237601</v>
      </c>
      <c r="BL4" s="30">
        <f>$AA4/$AR4</f>
        <v>952.84812801215548</v>
      </c>
      <c r="BM4" s="30">
        <f>$K4/$AR4</f>
        <v>625.5935519099736</v>
      </c>
      <c r="BN4" s="30">
        <f>$L4/$AR4</f>
        <v>163.66107167446168</v>
      </c>
      <c r="BO4" s="30">
        <f>$M4/$AR4</f>
        <v>186.01509935661545</v>
      </c>
      <c r="BP4" s="30">
        <f>$Q4/$AR4</f>
        <v>34.706464708815083</v>
      </c>
      <c r="BQ4" s="30">
        <f>$R4/$AR4</f>
        <v>1009.9761876498659</v>
      </c>
      <c r="BR4" s="30">
        <f>$AO4/$AR4</f>
        <v>5196.4758908857812</v>
      </c>
      <c r="BS4" s="30"/>
      <c r="BT4" s="30">
        <f>$Z4/$AY4</f>
        <v>73943.885993485339</v>
      </c>
      <c r="BU4" s="30">
        <f>$AA4/$AY4</f>
        <v>21788.770901194355</v>
      </c>
      <c r="BV4" s="30">
        <f>$K4/$AY4</f>
        <v>14305.442996742671</v>
      </c>
      <c r="BW4" s="30">
        <f>$L4/$AY4</f>
        <v>3742.4364820846904</v>
      </c>
      <c r="BX4" s="30">
        <f>$M4/$AY4</f>
        <v>4253.6058631921824</v>
      </c>
      <c r="BY4" s="30">
        <f>$Q4/$AY4</f>
        <v>793.63246471226932</v>
      </c>
      <c r="BZ4" s="30">
        <f>$R4/$AY4</f>
        <v>23095.117806731814</v>
      </c>
      <c r="CA4" s="30">
        <f>$AO4/$AY4</f>
        <v>118827.77470141152</v>
      </c>
    </row>
    <row r="5" spans="1:79" ht="9.5" customHeight="1" x14ac:dyDescent="0.4">
      <c r="A5" s="3">
        <f>A4+1</f>
        <v>2</v>
      </c>
      <c r="B5" s="11" t="s">
        <v>1</v>
      </c>
      <c r="C5" s="24">
        <v>10807340</v>
      </c>
      <c r="D5" s="24">
        <v>16795714</v>
      </c>
      <c r="E5" s="25">
        <v>0</v>
      </c>
      <c r="F5" s="24">
        <v>27603054</v>
      </c>
      <c r="G5" s="26">
        <v>6.4000000000000003E-3</v>
      </c>
      <c r="H5" s="24">
        <v>5706451</v>
      </c>
      <c r="I5" s="24">
        <v>1752228</v>
      </c>
      <c r="J5" s="24">
        <v>2589332</v>
      </c>
      <c r="K5" s="24">
        <f t="shared" ref="K5:K60" si="3">H5+$N5/3</f>
        <v>5700203</v>
      </c>
      <c r="L5" s="24">
        <f t="shared" ref="L5:L60" si="4">I5+$N5/3</f>
        <v>1745980</v>
      </c>
      <c r="M5" s="24">
        <f t="shared" ref="M5:M60" si="5">J5+$N5/3</f>
        <v>2583084</v>
      </c>
      <c r="N5" s="24">
        <v>-18744</v>
      </c>
      <c r="O5" s="24">
        <v>10029267</v>
      </c>
      <c r="P5" s="26">
        <v>5.5999999999999999E-3</v>
      </c>
      <c r="Q5" s="27">
        <v>1866006</v>
      </c>
      <c r="R5" s="27">
        <f t="shared" si="1"/>
        <v>11895273</v>
      </c>
      <c r="S5" s="25">
        <v>0</v>
      </c>
      <c r="T5" s="25">
        <v>0</v>
      </c>
      <c r="U5" s="24">
        <v>303098</v>
      </c>
      <c r="V5" s="24">
        <v>5611</v>
      </c>
      <c r="W5" s="24">
        <v>297487</v>
      </c>
      <c r="X5" s="26">
        <v>1.6999999999999999E-3</v>
      </c>
      <c r="Y5" s="28">
        <f t="shared" si="2"/>
        <v>27900541</v>
      </c>
      <c r="Z5" s="28">
        <f t="shared" ref="Z5:Z60" si="6">Y5+AH5</f>
        <v>29730289</v>
      </c>
      <c r="AA5" s="29">
        <v>12091675.15</v>
      </c>
      <c r="AB5" s="24">
        <v>37935419</v>
      </c>
      <c r="AC5" s="24">
        <v>37653457</v>
      </c>
      <c r="AD5" s="24">
        <v>281962</v>
      </c>
      <c r="AE5" s="26">
        <v>7.4999999999999997E-3</v>
      </c>
      <c r="AF5" s="26">
        <v>6.1000000000000004E-3</v>
      </c>
      <c r="AG5" s="1" t="s">
        <v>1</v>
      </c>
      <c r="AH5" s="24">
        <v>1829748</v>
      </c>
      <c r="AI5" s="24">
        <v>1186377</v>
      </c>
      <c r="AJ5" s="24">
        <v>39765167</v>
      </c>
      <c r="AK5" s="24">
        <v>38839834</v>
      </c>
      <c r="AL5" s="24">
        <v>925333</v>
      </c>
      <c r="AM5" s="26">
        <v>2.3800000000000002E-2</v>
      </c>
      <c r="AN5" s="26">
        <v>6.0000000000000001E-3</v>
      </c>
      <c r="AO5" s="30">
        <f t="shared" ref="AO5:AO61" si="7">R5+Z5+AA5</f>
        <v>53717237.149999999</v>
      </c>
      <c r="AP5" s="31"/>
      <c r="AQ5" s="30"/>
      <c r="AR5" s="30">
        <v>9865</v>
      </c>
      <c r="AS5" s="30">
        <v>192</v>
      </c>
      <c r="AT5" s="30">
        <v>142</v>
      </c>
      <c r="AU5" s="30">
        <v>334</v>
      </c>
      <c r="AV5" s="30">
        <v>40</v>
      </c>
      <c r="AW5" s="30">
        <v>57</v>
      </c>
      <c r="AX5" s="30">
        <v>99</v>
      </c>
      <c r="AY5" s="30">
        <f t="shared" ref="AY5:AY60" si="8">SUM(AU5:AX5)</f>
        <v>530</v>
      </c>
      <c r="AZ5" s="31"/>
      <c r="BA5" s="31"/>
      <c r="BB5" s="30">
        <f t="shared" ref="BB5:BB61" si="9">$Z5</f>
        <v>29730289</v>
      </c>
      <c r="BC5" s="30">
        <f t="shared" ref="BC5:BC61" si="10">$AA5</f>
        <v>12091675.15</v>
      </c>
      <c r="BD5" s="30">
        <f t="shared" ref="BD5:BD61" si="11">$K5</f>
        <v>5700203</v>
      </c>
      <c r="BE5" s="30">
        <f t="shared" ref="BE5:BE61" si="12">$L5</f>
        <v>1745980</v>
      </c>
      <c r="BF5" s="30">
        <f t="shared" ref="BF5:BF61" si="13">$M5</f>
        <v>2583084</v>
      </c>
      <c r="BG5" s="30">
        <f t="shared" ref="BG5:BG61" si="14">$Q5</f>
        <v>1866006</v>
      </c>
      <c r="BH5" s="30">
        <f t="shared" ref="BH5:BH61" si="15">$R5</f>
        <v>11895273</v>
      </c>
      <c r="BI5" s="30">
        <f t="shared" ref="BI5:BI61" si="16">$AO5</f>
        <v>53717237.149999999</v>
      </c>
      <c r="BJ5" s="30"/>
      <c r="BK5" s="30">
        <f t="shared" ref="BK5:BK61" si="17">$Z5/$AR5</f>
        <v>3013.7140395337051</v>
      </c>
      <c r="BL5" s="30">
        <f t="shared" ref="BL5:BL61" si="18">$AA5/$AR5</f>
        <v>1225.7146629498227</v>
      </c>
      <c r="BM5" s="30">
        <f t="shared" ref="BM5:BM61" si="19">$K5/$AR5</f>
        <v>577.82088190572733</v>
      </c>
      <c r="BN5" s="30">
        <f t="shared" ref="BN5:BN61" si="20">$L5/$AR5</f>
        <v>176.98732894069946</v>
      </c>
      <c r="BO5" s="30">
        <f t="shared" ref="BO5:BO61" si="21">$M5/$AR5</f>
        <v>261.8432843385707</v>
      </c>
      <c r="BP5" s="30">
        <f t="shared" ref="BP5:BP61" si="22">$Q5/$AR5</f>
        <v>189.15418144956919</v>
      </c>
      <c r="BQ5" s="30">
        <f t="shared" ref="BQ5:BQ61" si="23">$R5/$AR5</f>
        <v>1205.8056766345667</v>
      </c>
      <c r="BR5" s="30">
        <f t="shared" ref="BR5:BR61" si="24">$AO5/$AR5</f>
        <v>5445.2343791180938</v>
      </c>
      <c r="BS5" s="30"/>
      <c r="BT5" s="30">
        <f t="shared" ref="BT5:BT61" si="25">$Z5/$AY5</f>
        <v>56094.884905660379</v>
      </c>
      <c r="BU5" s="30">
        <f t="shared" ref="BU5:BU61" si="26">$AA5/$AY5</f>
        <v>22814.481415094342</v>
      </c>
      <c r="BV5" s="30">
        <f t="shared" ref="BV5:BV61" si="27">$K5/$AY5</f>
        <v>10755.1</v>
      </c>
      <c r="BW5" s="30">
        <f t="shared" ref="BW5:BW61" si="28">$L5/$AY5</f>
        <v>3294.3018867924529</v>
      </c>
      <c r="BX5" s="30">
        <f t="shared" ref="BX5:BX61" si="29">$M5/$AY5</f>
        <v>4873.7433962264149</v>
      </c>
      <c r="BY5" s="30">
        <f t="shared" ref="BY5:BY61" si="30">$Q5/$AY5</f>
        <v>3520.7660377358488</v>
      </c>
      <c r="BZ5" s="30">
        <f t="shared" ref="BZ5:BZ61" si="31">$R5/$AY5</f>
        <v>22443.911320754716</v>
      </c>
      <c r="CA5" s="30">
        <f t="shared" ref="CA5:CA61" si="32">$AO5/$AY5</f>
        <v>101353.27764150943</v>
      </c>
    </row>
    <row r="6" spans="1:79" ht="9.5" customHeight="1" x14ac:dyDescent="0.4">
      <c r="A6" s="3">
        <f t="shared" ref="A6:A60" si="33">A5+1</f>
        <v>3</v>
      </c>
      <c r="B6" s="11" t="s">
        <v>2</v>
      </c>
      <c r="C6" s="24">
        <v>6764522</v>
      </c>
      <c r="D6" s="24">
        <v>11881942</v>
      </c>
      <c r="E6" s="25">
        <v>0</v>
      </c>
      <c r="F6" s="24">
        <v>18646464</v>
      </c>
      <c r="G6" s="26">
        <v>4.3E-3</v>
      </c>
      <c r="H6" s="24">
        <v>5611217</v>
      </c>
      <c r="I6" s="24">
        <v>959109</v>
      </c>
      <c r="J6" s="24">
        <v>1567178</v>
      </c>
      <c r="K6" s="24">
        <f t="shared" si="3"/>
        <v>5606157</v>
      </c>
      <c r="L6" s="24">
        <f t="shared" si="4"/>
        <v>954049</v>
      </c>
      <c r="M6" s="24">
        <f t="shared" si="5"/>
        <v>1562118</v>
      </c>
      <c r="N6" s="24">
        <v>-15180</v>
      </c>
      <c r="O6" s="24">
        <v>8122324</v>
      </c>
      <c r="P6" s="26">
        <v>4.5999999999999999E-3</v>
      </c>
      <c r="Q6" s="27">
        <v>0</v>
      </c>
      <c r="R6" s="27">
        <f t="shared" si="1"/>
        <v>8122324</v>
      </c>
      <c r="S6" s="25">
        <v>0</v>
      </c>
      <c r="T6" s="24">
        <v>699429</v>
      </c>
      <c r="U6" s="24">
        <v>235570</v>
      </c>
      <c r="V6" s="24">
        <v>17310</v>
      </c>
      <c r="W6" s="24">
        <v>917689</v>
      </c>
      <c r="X6" s="26">
        <v>5.1999999999999998E-3</v>
      </c>
      <c r="Y6" s="28">
        <f t="shared" si="2"/>
        <v>19564153</v>
      </c>
      <c r="Z6" s="28">
        <f t="shared" si="6"/>
        <v>21425635</v>
      </c>
      <c r="AA6" s="29">
        <v>6448904</v>
      </c>
      <c r="AB6" s="24">
        <v>27703787</v>
      </c>
      <c r="AC6" s="24">
        <v>28028793</v>
      </c>
      <c r="AD6" s="24">
        <v>-325006</v>
      </c>
      <c r="AE6" s="26">
        <v>-1.1599999999999999E-2</v>
      </c>
      <c r="AF6" s="26">
        <v>4.4000000000000003E-3</v>
      </c>
      <c r="AG6" s="1" t="s">
        <v>2</v>
      </c>
      <c r="AH6" s="24">
        <v>1861482</v>
      </c>
      <c r="AI6" s="24">
        <v>1336815</v>
      </c>
      <c r="AJ6" s="24">
        <v>29565269</v>
      </c>
      <c r="AK6" s="24">
        <v>29365608</v>
      </c>
      <c r="AL6" s="24">
        <v>199661</v>
      </c>
      <c r="AM6" s="26">
        <v>6.7999999999999996E-3</v>
      </c>
      <c r="AN6" s="26">
        <v>4.4999999999999997E-3</v>
      </c>
      <c r="AO6" s="30">
        <f t="shared" si="7"/>
        <v>35996863</v>
      </c>
      <c r="AP6" s="31"/>
      <c r="AQ6" s="30"/>
      <c r="AR6" s="30">
        <v>6266</v>
      </c>
      <c r="AS6" s="30">
        <v>190</v>
      </c>
      <c r="AT6" s="30">
        <v>127</v>
      </c>
      <c r="AU6" s="30">
        <v>317</v>
      </c>
      <c r="AV6" s="30">
        <v>96</v>
      </c>
      <c r="AW6" s="30">
        <v>44</v>
      </c>
      <c r="AX6" s="30">
        <v>46</v>
      </c>
      <c r="AY6" s="30">
        <f t="shared" si="8"/>
        <v>503</v>
      </c>
      <c r="AZ6" s="31"/>
      <c r="BA6" s="31"/>
      <c r="BB6" s="30">
        <f t="shared" si="9"/>
        <v>21425635</v>
      </c>
      <c r="BC6" s="30">
        <f t="shared" si="10"/>
        <v>6448904</v>
      </c>
      <c r="BD6" s="30">
        <f t="shared" si="11"/>
        <v>5606157</v>
      </c>
      <c r="BE6" s="30">
        <f t="shared" si="12"/>
        <v>954049</v>
      </c>
      <c r="BF6" s="30">
        <f t="shared" si="13"/>
        <v>1562118</v>
      </c>
      <c r="BG6" s="30">
        <f t="shared" si="14"/>
        <v>0</v>
      </c>
      <c r="BH6" s="30">
        <f t="shared" si="15"/>
        <v>8122324</v>
      </c>
      <c r="BI6" s="30">
        <f t="shared" si="16"/>
        <v>35996863</v>
      </c>
      <c r="BJ6" s="30"/>
      <c r="BK6" s="30">
        <f t="shared" si="17"/>
        <v>3419.3480689435046</v>
      </c>
      <c r="BL6" s="30">
        <f t="shared" si="18"/>
        <v>1029.1899138206193</v>
      </c>
      <c r="BM6" s="30">
        <f t="shared" si="19"/>
        <v>894.6947015639962</v>
      </c>
      <c r="BN6" s="30">
        <f t="shared" si="20"/>
        <v>152.25805936801788</v>
      </c>
      <c r="BO6" s="30">
        <f t="shared" si="21"/>
        <v>249.30067028407277</v>
      </c>
      <c r="BP6" s="30">
        <f t="shared" si="22"/>
        <v>0</v>
      </c>
      <c r="BQ6" s="30">
        <f t="shared" si="23"/>
        <v>1296.2534312160867</v>
      </c>
      <c r="BR6" s="30">
        <f t="shared" si="24"/>
        <v>5744.7914139802106</v>
      </c>
      <c r="BS6" s="30"/>
      <c r="BT6" s="30">
        <f t="shared" si="25"/>
        <v>42595.695825049705</v>
      </c>
      <c r="BU6" s="30">
        <f t="shared" si="26"/>
        <v>12820.882703777335</v>
      </c>
      <c r="BV6" s="30">
        <f t="shared" si="27"/>
        <v>11145.441351888669</v>
      </c>
      <c r="BW6" s="30">
        <f t="shared" si="28"/>
        <v>1896.7176938369782</v>
      </c>
      <c r="BX6" s="30">
        <f t="shared" si="29"/>
        <v>3105.6023856858847</v>
      </c>
      <c r="BY6" s="30">
        <f t="shared" si="30"/>
        <v>0</v>
      </c>
      <c r="BZ6" s="30">
        <f t="shared" si="31"/>
        <v>16147.761431411531</v>
      </c>
      <c r="CA6" s="30">
        <f t="shared" si="32"/>
        <v>71564.339960238562</v>
      </c>
    </row>
    <row r="7" spans="1:79" ht="9.5" customHeight="1" x14ac:dyDescent="0.4">
      <c r="A7" s="3">
        <f t="shared" si="33"/>
        <v>4</v>
      </c>
      <c r="B7" s="11" t="s">
        <v>3</v>
      </c>
      <c r="C7" s="24">
        <v>15521214</v>
      </c>
      <c r="D7" s="24">
        <v>20211019</v>
      </c>
      <c r="E7" s="25">
        <v>0</v>
      </c>
      <c r="F7" s="24">
        <v>35732233</v>
      </c>
      <c r="G7" s="26">
        <v>8.3000000000000001E-3</v>
      </c>
      <c r="H7" s="24">
        <v>7276921</v>
      </c>
      <c r="I7" s="24">
        <v>2937620</v>
      </c>
      <c r="J7" s="24">
        <v>3463264</v>
      </c>
      <c r="K7" s="24">
        <f t="shared" si="3"/>
        <v>7268415.666666667</v>
      </c>
      <c r="L7" s="24">
        <f t="shared" si="4"/>
        <v>2929114.6666666665</v>
      </c>
      <c r="M7" s="24">
        <f t="shared" si="5"/>
        <v>3454758.6666666665</v>
      </c>
      <c r="N7" s="24">
        <v>-25516</v>
      </c>
      <c r="O7" s="24">
        <v>13652289</v>
      </c>
      <c r="P7" s="26">
        <v>7.7000000000000002E-3</v>
      </c>
      <c r="Q7" s="27">
        <v>1212405</v>
      </c>
      <c r="R7" s="27">
        <f t="shared" si="1"/>
        <v>14864694</v>
      </c>
      <c r="S7" s="25">
        <v>0</v>
      </c>
      <c r="T7" s="24">
        <v>-3046471</v>
      </c>
      <c r="U7" s="24">
        <v>412590</v>
      </c>
      <c r="V7" s="24">
        <v>-2633881</v>
      </c>
      <c r="W7" s="1">
        <v>0</v>
      </c>
      <c r="X7" s="26">
        <v>0</v>
      </c>
      <c r="Y7" s="28">
        <f t="shared" si="2"/>
        <v>35732233</v>
      </c>
      <c r="Z7" s="28">
        <f t="shared" si="6"/>
        <v>38471349</v>
      </c>
      <c r="AA7" s="29">
        <v>23652440.32</v>
      </c>
      <c r="AB7" s="24">
        <v>46750641</v>
      </c>
      <c r="AC7" s="24">
        <v>44988399</v>
      </c>
      <c r="AD7" s="24">
        <v>1762242</v>
      </c>
      <c r="AE7" s="26">
        <v>3.9199999999999999E-2</v>
      </c>
      <c r="AF7" s="26">
        <v>7.4999999999999997E-3</v>
      </c>
      <c r="AG7" s="1" t="s">
        <v>3</v>
      </c>
      <c r="AH7" s="24">
        <v>2739116</v>
      </c>
      <c r="AI7" s="24">
        <v>1749346</v>
      </c>
      <c r="AJ7" s="24">
        <v>49489757</v>
      </c>
      <c r="AK7" s="24">
        <v>46737745</v>
      </c>
      <c r="AL7" s="24">
        <v>2752012</v>
      </c>
      <c r="AM7" s="26">
        <v>5.8900000000000001E-2</v>
      </c>
      <c r="AN7" s="26">
        <v>7.4999999999999997E-3</v>
      </c>
      <c r="AO7" s="30">
        <f t="shared" si="7"/>
        <v>76988483.319999993</v>
      </c>
      <c r="AP7" s="31"/>
      <c r="AQ7" s="30"/>
      <c r="AR7" s="30">
        <v>21084</v>
      </c>
      <c r="AS7" s="30">
        <v>239</v>
      </c>
      <c r="AT7" s="30">
        <v>311</v>
      </c>
      <c r="AU7" s="30">
        <v>550</v>
      </c>
      <c r="AV7" s="30">
        <v>60</v>
      </c>
      <c r="AW7" s="30">
        <v>67</v>
      </c>
      <c r="AX7" s="30">
        <v>92</v>
      </c>
      <c r="AY7" s="30">
        <f t="shared" si="8"/>
        <v>769</v>
      </c>
      <c r="AZ7" s="31"/>
      <c r="BA7" s="31"/>
      <c r="BB7" s="30">
        <f t="shared" si="9"/>
        <v>38471349</v>
      </c>
      <c r="BC7" s="30">
        <f t="shared" si="10"/>
        <v>23652440.32</v>
      </c>
      <c r="BD7" s="30">
        <f t="shared" si="11"/>
        <v>7268415.666666667</v>
      </c>
      <c r="BE7" s="30">
        <f t="shared" si="12"/>
        <v>2929114.6666666665</v>
      </c>
      <c r="BF7" s="30">
        <f t="shared" si="13"/>
        <v>3454758.6666666665</v>
      </c>
      <c r="BG7" s="30">
        <f t="shared" si="14"/>
        <v>1212405</v>
      </c>
      <c r="BH7" s="30">
        <f t="shared" si="15"/>
        <v>14864694</v>
      </c>
      <c r="BI7" s="30">
        <f t="shared" si="16"/>
        <v>76988483.319999993</v>
      </c>
      <c r="BJ7" s="30"/>
      <c r="BK7" s="30">
        <f t="shared" si="17"/>
        <v>1824.6703187250996</v>
      </c>
      <c r="BL7" s="30">
        <f t="shared" si="18"/>
        <v>1121.8194042876114</v>
      </c>
      <c r="BM7" s="30">
        <f t="shared" si="19"/>
        <v>344.73608739644595</v>
      </c>
      <c r="BN7" s="30">
        <f t="shared" si="20"/>
        <v>138.92594700562827</v>
      </c>
      <c r="BO7" s="30">
        <f t="shared" si="21"/>
        <v>163.85688990071461</v>
      </c>
      <c r="BP7" s="30">
        <f t="shared" si="22"/>
        <v>57.503557199772338</v>
      </c>
      <c r="BQ7" s="30">
        <f t="shared" si="23"/>
        <v>705.02248150256116</v>
      </c>
      <c r="BR7" s="30">
        <f t="shared" si="24"/>
        <v>3651.5122045152721</v>
      </c>
      <c r="BS7" s="30"/>
      <c r="BT7" s="30">
        <f t="shared" si="25"/>
        <v>50027.76202860858</v>
      </c>
      <c r="BU7" s="30">
        <f t="shared" si="26"/>
        <v>30757.399635890768</v>
      </c>
      <c r="BV7" s="30">
        <f t="shared" si="27"/>
        <v>9451.7758994364976</v>
      </c>
      <c r="BW7" s="30">
        <f t="shared" si="28"/>
        <v>3808.991764195925</v>
      </c>
      <c r="BX7" s="30">
        <f t="shared" si="29"/>
        <v>4492.5340268747286</v>
      </c>
      <c r="BY7" s="30">
        <f t="shared" si="30"/>
        <v>1576.5994798439531</v>
      </c>
      <c r="BZ7" s="30">
        <f t="shared" si="31"/>
        <v>19329.901170351106</v>
      </c>
      <c r="CA7" s="30">
        <f t="shared" si="32"/>
        <v>100115.06283485044</v>
      </c>
    </row>
    <row r="8" spans="1:79" ht="9.5" customHeight="1" x14ac:dyDescent="0.4">
      <c r="A8" s="3">
        <f t="shared" si="33"/>
        <v>5</v>
      </c>
      <c r="B8" s="11" t="s">
        <v>4</v>
      </c>
      <c r="C8" s="24">
        <v>81715550</v>
      </c>
      <c r="D8" s="24">
        <v>153190038</v>
      </c>
      <c r="E8" s="25">
        <v>0</v>
      </c>
      <c r="F8" s="24">
        <v>234905588</v>
      </c>
      <c r="G8" s="26">
        <v>5.4600000000000003E-2</v>
      </c>
      <c r="H8" s="24">
        <v>65818101</v>
      </c>
      <c r="I8" s="24">
        <v>20763302</v>
      </c>
      <c r="J8" s="24">
        <v>21584831</v>
      </c>
      <c r="K8" s="24">
        <f t="shared" si="3"/>
        <v>65750840</v>
      </c>
      <c r="L8" s="24">
        <f t="shared" si="4"/>
        <v>20696041</v>
      </c>
      <c r="M8" s="24">
        <f t="shared" si="5"/>
        <v>21517570</v>
      </c>
      <c r="N8" s="24">
        <v>-201783</v>
      </c>
      <c r="O8" s="24">
        <v>107964451</v>
      </c>
      <c r="P8" s="26">
        <v>6.0499999999999998E-2</v>
      </c>
      <c r="Q8" s="27">
        <v>22761285</v>
      </c>
      <c r="R8" s="27">
        <f t="shared" si="1"/>
        <v>130725736</v>
      </c>
      <c r="S8" s="25">
        <v>0</v>
      </c>
      <c r="T8" s="24">
        <v>1481464</v>
      </c>
      <c r="U8" s="24">
        <v>2967679</v>
      </c>
      <c r="V8" s="24">
        <v>82368</v>
      </c>
      <c r="W8" s="24">
        <v>4366775</v>
      </c>
      <c r="X8" s="26">
        <v>2.5000000000000001E-2</v>
      </c>
      <c r="Y8" s="28">
        <f t="shared" si="2"/>
        <v>239272363</v>
      </c>
      <c r="Z8" s="28">
        <f t="shared" si="6"/>
        <v>260497813</v>
      </c>
      <c r="AA8" s="29">
        <v>126442103.86</v>
      </c>
      <c r="AB8" s="24">
        <v>347319182</v>
      </c>
      <c r="AC8" s="24">
        <v>351379085</v>
      </c>
      <c r="AD8" s="24">
        <v>-4059903</v>
      </c>
      <c r="AE8" s="26">
        <v>-1.1599999999999999E-2</v>
      </c>
      <c r="AF8" s="26">
        <v>5.5500000000000001E-2</v>
      </c>
      <c r="AG8" s="1" t="s">
        <v>4</v>
      </c>
      <c r="AH8" s="24">
        <v>21225450</v>
      </c>
      <c r="AI8" s="24">
        <v>15950058</v>
      </c>
      <c r="AJ8" s="24">
        <v>368544632</v>
      </c>
      <c r="AK8" s="24">
        <v>367329143</v>
      </c>
      <c r="AL8" s="24">
        <v>1215489</v>
      </c>
      <c r="AM8" s="26">
        <v>3.3E-3</v>
      </c>
      <c r="AN8" s="26">
        <v>5.5899999999999998E-2</v>
      </c>
      <c r="AO8" s="30">
        <f t="shared" si="7"/>
        <v>517665652.86000001</v>
      </c>
      <c r="AP8" s="31"/>
      <c r="AQ8" s="30"/>
      <c r="AR8" s="30">
        <v>79838</v>
      </c>
      <c r="AS8" s="30">
        <v>1917</v>
      </c>
      <c r="AT8" s="30">
        <v>916</v>
      </c>
      <c r="AU8" s="30">
        <v>2833</v>
      </c>
      <c r="AV8" s="30">
        <v>469</v>
      </c>
      <c r="AW8" s="30">
        <v>416</v>
      </c>
      <c r="AX8" s="30">
        <v>1185</v>
      </c>
      <c r="AY8" s="30">
        <f t="shared" si="8"/>
        <v>4903</v>
      </c>
      <c r="AZ8" s="31"/>
      <c r="BA8" s="31"/>
      <c r="BB8" s="30">
        <f t="shared" si="9"/>
        <v>260497813</v>
      </c>
      <c r="BC8" s="30">
        <f t="shared" si="10"/>
        <v>126442103.86</v>
      </c>
      <c r="BD8" s="30">
        <f t="shared" si="11"/>
        <v>65750840</v>
      </c>
      <c r="BE8" s="30">
        <f t="shared" si="12"/>
        <v>20696041</v>
      </c>
      <c r="BF8" s="30">
        <f t="shared" si="13"/>
        <v>21517570</v>
      </c>
      <c r="BG8" s="30">
        <f t="shared" si="14"/>
        <v>22761285</v>
      </c>
      <c r="BH8" s="30">
        <f t="shared" si="15"/>
        <v>130725736</v>
      </c>
      <c r="BI8" s="30">
        <f t="shared" si="16"/>
        <v>517665652.86000001</v>
      </c>
      <c r="BJ8" s="30"/>
      <c r="BK8" s="30">
        <f t="shared" si="17"/>
        <v>3262.8298930333926</v>
      </c>
      <c r="BL8" s="30">
        <f t="shared" si="18"/>
        <v>1583.7333583005586</v>
      </c>
      <c r="BM8" s="30">
        <f t="shared" si="19"/>
        <v>823.55319522032119</v>
      </c>
      <c r="BN8" s="30">
        <f t="shared" si="20"/>
        <v>259.22544402414889</v>
      </c>
      <c r="BO8" s="30">
        <f t="shared" si="21"/>
        <v>269.51539367218618</v>
      </c>
      <c r="BP8" s="30">
        <f t="shared" si="22"/>
        <v>285.09337658758989</v>
      </c>
      <c r="BQ8" s="30">
        <f t="shared" si="23"/>
        <v>1637.3874095042461</v>
      </c>
      <c r="BR8" s="30">
        <f t="shared" si="24"/>
        <v>6483.9506608381971</v>
      </c>
      <c r="BS8" s="30"/>
      <c r="BT8" s="30">
        <f t="shared" si="25"/>
        <v>53130.290230471139</v>
      </c>
      <c r="BU8" s="30">
        <f t="shared" si="26"/>
        <v>25788.721978380585</v>
      </c>
      <c r="BV8" s="30">
        <f t="shared" si="27"/>
        <v>13410.328370385478</v>
      </c>
      <c r="BW8" s="30">
        <f t="shared" si="28"/>
        <v>4221.0974913318378</v>
      </c>
      <c r="BX8" s="30">
        <f t="shared" si="29"/>
        <v>4388.6538853763004</v>
      </c>
      <c r="BY8" s="30">
        <f t="shared" si="30"/>
        <v>4642.3179685906589</v>
      </c>
      <c r="BZ8" s="30">
        <f t="shared" si="31"/>
        <v>26662.397715684274</v>
      </c>
      <c r="CA8" s="30">
        <f t="shared" si="32"/>
        <v>105581.409924536</v>
      </c>
    </row>
    <row r="9" spans="1:79" ht="9.5" customHeight="1" x14ac:dyDescent="0.4">
      <c r="A9" s="3">
        <f t="shared" si="33"/>
        <v>6</v>
      </c>
      <c r="B9" s="11" t="s">
        <v>5</v>
      </c>
      <c r="C9" s="24">
        <v>15694344</v>
      </c>
      <c r="D9" s="24">
        <v>27801110</v>
      </c>
      <c r="E9" s="25">
        <v>0</v>
      </c>
      <c r="F9" s="24">
        <v>43495454</v>
      </c>
      <c r="G9" s="26">
        <v>1.01E-2</v>
      </c>
      <c r="H9" s="24">
        <v>11513284</v>
      </c>
      <c r="I9" s="24">
        <v>3711370</v>
      </c>
      <c r="J9" s="24">
        <v>3524139</v>
      </c>
      <c r="K9" s="24">
        <f t="shared" si="3"/>
        <v>11501625.333333334</v>
      </c>
      <c r="L9" s="24">
        <f t="shared" si="4"/>
        <v>3699711.3333333335</v>
      </c>
      <c r="M9" s="24">
        <f t="shared" si="5"/>
        <v>3512480.3333333335</v>
      </c>
      <c r="N9" s="24">
        <v>-34976</v>
      </c>
      <c r="O9" s="24">
        <v>18713817</v>
      </c>
      <c r="P9" s="26">
        <v>1.0500000000000001E-2</v>
      </c>
      <c r="Q9" s="27">
        <v>3193166</v>
      </c>
      <c r="R9" s="27">
        <f t="shared" si="1"/>
        <v>21906983</v>
      </c>
      <c r="S9" s="25">
        <v>0</v>
      </c>
      <c r="T9" s="24">
        <v>460772</v>
      </c>
      <c r="U9" s="24">
        <v>549500</v>
      </c>
      <c r="V9" s="24">
        <v>18703</v>
      </c>
      <c r="W9" s="24">
        <v>991569</v>
      </c>
      <c r="X9" s="26">
        <v>5.7000000000000002E-3</v>
      </c>
      <c r="Y9" s="28">
        <f t="shared" si="2"/>
        <v>44487023</v>
      </c>
      <c r="Z9" s="28">
        <f t="shared" si="6"/>
        <v>48291022</v>
      </c>
      <c r="AA9" s="29">
        <v>20002289</v>
      </c>
      <c r="AB9" s="24">
        <v>63219543</v>
      </c>
      <c r="AC9" s="24">
        <v>63949023</v>
      </c>
      <c r="AD9" s="24">
        <v>-729480</v>
      </c>
      <c r="AE9" s="26">
        <v>-1.14E-2</v>
      </c>
      <c r="AF9" s="26">
        <v>1.01E-2</v>
      </c>
      <c r="AG9" s="1" t="s">
        <v>5</v>
      </c>
      <c r="AH9" s="24">
        <v>3803999</v>
      </c>
      <c r="AI9" s="24">
        <v>2794375</v>
      </c>
      <c r="AJ9" s="24">
        <v>67023542</v>
      </c>
      <c r="AK9" s="24">
        <v>66743398</v>
      </c>
      <c r="AL9" s="24">
        <v>280144</v>
      </c>
      <c r="AM9" s="26">
        <v>4.1999999999999997E-3</v>
      </c>
      <c r="AN9" s="26">
        <v>1.0200000000000001E-2</v>
      </c>
      <c r="AO9" s="30">
        <f t="shared" si="7"/>
        <v>90200294</v>
      </c>
      <c r="AP9" s="31"/>
      <c r="AQ9" s="30"/>
      <c r="AR9" s="30">
        <v>14408</v>
      </c>
      <c r="AS9" s="30">
        <v>397</v>
      </c>
      <c r="AT9" s="30">
        <v>415</v>
      </c>
      <c r="AU9" s="30">
        <v>812</v>
      </c>
      <c r="AV9" s="30">
        <v>108</v>
      </c>
      <c r="AW9" s="30">
        <v>92</v>
      </c>
      <c r="AX9" s="30">
        <v>119</v>
      </c>
      <c r="AY9" s="30">
        <f t="shared" si="8"/>
        <v>1131</v>
      </c>
      <c r="AZ9" s="31"/>
      <c r="BA9" s="31"/>
      <c r="BB9" s="30">
        <f t="shared" si="9"/>
        <v>48291022</v>
      </c>
      <c r="BC9" s="30">
        <f t="shared" si="10"/>
        <v>20002289</v>
      </c>
      <c r="BD9" s="30">
        <f t="shared" si="11"/>
        <v>11501625.333333334</v>
      </c>
      <c r="BE9" s="30">
        <f t="shared" si="12"/>
        <v>3699711.3333333335</v>
      </c>
      <c r="BF9" s="30">
        <f t="shared" si="13"/>
        <v>3512480.3333333335</v>
      </c>
      <c r="BG9" s="30">
        <f t="shared" si="14"/>
        <v>3193166</v>
      </c>
      <c r="BH9" s="30">
        <f t="shared" si="15"/>
        <v>21906983</v>
      </c>
      <c r="BI9" s="30">
        <f t="shared" si="16"/>
        <v>90200294</v>
      </c>
      <c r="BJ9" s="30"/>
      <c r="BK9" s="30">
        <f t="shared" si="17"/>
        <v>3351.6811493614659</v>
      </c>
      <c r="BL9" s="30">
        <f t="shared" si="18"/>
        <v>1388.2765824541921</v>
      </c>
      <c r="BM9" s="30">
        <f t="shared" si="19"/>
        <v>798.28049231908199</v>
      </c>
      <c r="BN9" s="30">
        <f t="shared" si="20"/>
        <v>256.78174162502313</v>
      </c>
      <c r="BO9" s="30">
        <f t="shared" si="21"/>
        <v>243.78680825467333</v>
      </c>
      <c r="BP9" s="30">
        <f t="shared" si="22"/>
        <v>221.62451415880068</v>
      </c>
      <c r="BQ9" s="30">
        <f t="shared" si="23"/>
        <v>1520.4735563575791</v>
      </c>
      <c r="BR9" s="30">
        <f t="shared" si="24"/>
        <v>6260.4312881732367</v>
      </c>
      <c r="BS9" s="30"/>
      <c r="BT9" s="30">
        <f t="shared" si="25"/>
        <v>42697.632183908048</v>
      </c>
      <c r="BU9" s="30">
        <f t="shared" si="26"/>
        <v>17685.489832007075</v>
      </c>
      <c r="BV9" s="30">
        <f t="shared" si="27"/>
        <v>10169.430002947245</v>
      </c>
      <c r="BW9" s="30">
        <f t="shared" si="28"/>
        <v>3271.1859711170059</v>
      </c>
      <c r="BX9" s="30">
        <f t="shared" si="29"/>
        <v>3105.6413203654583</v>
      </c>
      <c r="BY9" s="30">
        <f t="shared" si="30"/>
        <v>2823.3121131741823</v>
      </c>
      <c r="BZ9" s="30">
        <f t="shared" si="31"/>
        <v>19369.569407603889</v>
      </c>
      <c r="CA9" s="30">
        <f t="shared" si="32"/>
        <v>79752.691423519005</v>
      </c>
    </row>
    <row r="10" spans="1:79" ht="9.5" customHeight="1" x14ac:dyDescent="0.4">
      <c r="A10" s="3">
        <f t="shared" si="33"/>
        <v>7</v>
      </c>
      <c r="B10" s="11" t="s">
        <v>6</v>
      </c>
      <c r="C10" s="24">
        <v>23029643</v>
      </c>
      <c r="D10" s="24">
        <v>45485019</v>
      </c>
      <c r="E10" s="25">
        <v>0</v>
      </c>
      <c r="F10" s="24">
        <v>68514662</v>
      </c>
      <c r="G10" s="26">
        <v>1.5900000000000001E-2</v>
      </c>
      <c r="H10" s="24">
        <v>17638740</v>
      </c>
      <c r="I10" s="24">
        <v>6065114</v>
      </c>
      <c r="J10" s="24">
        <v>5221321</v>
      </c>
      <c r="K10" s="24">
        <f t="shared" si="3"/>
        <v>17620753.333333332</v>
      </c>
      <c r="L10" s="24">
        <f t="shared" si="4"/>
        <v>6047127.333333333</v>
      </c>
      <c r="M10" s="24">
        <f t="shared" si="5"/>
        <v>5203334.333333333</v>
      </c>
      <c r="N10" s="24">
        <v>-53960</v>
      </c>
      <c r="O10" s="24">
        <v>28871215</v>
      </c>
      <c r="P10" s="26">
        <v>1.6199999999999999E-2</v>
      </c>
      <c r="Q10" s="27">
        <v>1347117</v>
      </c>
      <c r="R10" s="27">
        <f t="shared" si="1"/>
        <v>30218332</v>
      </c>
      <c r="S10" s="25">
        <v>0</v>
      </c>
      <c r="T10" s="24">
        <v>5371729</v>
      </c>
      <c r="U10" s="24">
        <v>865580</v>
      </c>
      <c r="V10" s="24">
        <v>115473</v>
      </c>
      <c r="W10" s="24">
        <v>6121836</v>
      </c>
      <c r="X10" s="26">
        <v>3.5000000000000003E-2</v>
      </c>
      <c r="Y10" s="28">
        <f t="shared" si="2"/>
        <v>74636498</v>
      </c>
      <c r="Z10" s="28">
        <f t="shared" si="6"/>
        <v>79711884</v>
      </c>
      <c r="AA10" s="29">
        <v>21041769.440000001</v>
      </c>
      <c r="AB10" s="24">
        <v>103623186</v>
      </c>
      <c r="AC10" s="24">
        <v>104854700</v>
      </c>
      <c r="AD10" s="24">
        <v>-1231514</v>
      </c>
      <c r="AE10" s="26">
        <v>-1.17E-2</v>
      </c>
      <c r="AF10" s="26">
        <v>1.66E-2</v>
      </c>
      <c r="AG10" s="1" t="s">
        <v>6</v>
      </c>
      <c r="AH10" s="24">
        <v>5075386</v>
      </c>
      <c r="AI10" s="24">
        <v>3808075</v>
      </c>
      <c r="AJ10" s="24">
        <v>108698572</v>
      </c>
      <c r="AK10" s="24">
        <v>108662775</v>
      </c>
      <c r="AL10" s="24">
        <v>35797</v>
      </c>
      <c r="AM10" s="26">
        <v>2.9999999999999997E-4</v>
      </c>
      <c r="AN10" s="26">
        <v>1.6500000000000001E-2</v>
      </c>
      <c r="AO10" s="30">
        <f t="shared" si="7"/>
        <v>130971985.44</v>
      </c>
      <c r="AP10" s="31"/>
      <c r="AQ10" s="30"/>
      <c r="AR10" s="30">
        <v>25119</v>
      </c>
      <c r="AS10" s="30">
        <v>611</v>
      </c>
      <c r="AT10" s="30">
        <v>193</v>
      </c>
      <c r="AU10" s="30">
        <v>804</v>
      </c>
      <c r="AV10" s="30">
        <v>193</v>
      </c>
      <c r="AW10" s="30">
        <v>160</v>
      </c>
      <c r="AX10" s="30">
        <v>121</v>
      </c>
      <c r="AY10" s="30">
        <f t="shared" si="8"/>
        <v>1278</v>
      </c>
      <c r="AZ10" s="31"/>
      <c r="BA10" s="31"/>
      <c r="BB10" s="30">
        <f t="shared" si="9"/>
        <v>79711884</v>
      </c>
      <c r="BC10" s="30">
        <f t="shared" si="10"/>
        <v>21041769.440000001</v>
      </c>
      <c r="BD10" s="30">
        <f t="shared" si="11"/>
        <v>17620753.333333332</v>
      </c>
      <c r="BE10" s="30">
        <f t="shared" si="12"/>
        <v>6047127.333333333</v>
      </c>
      <c r="BF10" s="30">
        <f t="shared" si="13"/>
        <v>5203334.333333333</v>
      </c>
      <c r="BG10" s="30">
        <f t="shared" si="14"/>
        <v>1347117</v>
      </c>
      <c r="BH10" s="30">
        <f t="shared" si="15"/>
        <v>30218332</v>
      </c>
      <c r="BI10" s="30">
        <f t="shared" si="16"/>
        <v>130971985.44</v>
      </c>
      <c r="BJ10" s="30"/>
      <c r="BK10" s="30">
        <f t="shared" si="17"/>
        <v>3173.370118237191</v>
      </c>
      <c r="BL10" s="30">
        <f t="shared" si="18"/>
        <v>837.68340459413196</v>
      </c>
      <c r="BM10" s="30">
        <f t="shared" si="19"/>
        <v>701.49103600196395</v>
      </c>
      <c r="BN10" s="30">
        <f t="shared" si="20"/>
        <v>240.73917486099498</v>
      </c>
      <c r="BO10" s="30">
        <f t="shared" si="21"/>
        <v>207.14735193810793</v>
      </c>
      <c r="BP10" s="30">
        <f t="shared" si="22"/>
        <v>53.629404036784905</v>
      </c>
      <c r="BQ10" s="30">
        <f t="shared" si="23"/>
        <v>1203.0069668378519</v>
      </c>
      <c r="BR10" s="30">
        <f t="shared" si="24"/>
        <v>5214.0604896691748</v>
      </c>
      <c r="BS10" s="30"/>
      <c r="BT10" s="30">
        <f t="shared" si="25"/>
        <v>62372.366197183095</v>
      </c>
      <c r="BU10" s="30">
        <f t="shared" si="26"/>
        <v>16464.608325508609</v>
      </c>
      <c r="BV10" s="30">
        <f t="shared" si="27"/>
        <v>13787.756911841418</v>
      </c>
      <c r="BW10" s="30">
        <f t="shared" si="28"/>
        <v>4731.7115284298379</v>
      </c>
      <c r="BX10" s="30">
        <f t="shared" si="29"/>
        <v>4071.4666145018255</v>
      </c>
      <c r="BY10" s="30">
        <f t="shared" si="30"/>
        <v>1054.0821596244132</v>
      </c>
      <c r="BZ10" s="30">
        <f t="shared" si="31"/>
        <v>23645.017214397496</v>
      </c>
      <c r="CA10" s="30">
        <f t="shared" si="32"/>
        <v>102481.99173708921</v>
      </c>
    </row>
    <row r="11" spans="1:79" ht="9.5" customHeight="1" x14ac:dyDescent="0.4">
      <c r="A11" s="3">
        <f t="shared" si="33"/>
        <v>8</v>
      </c>
      <c r="B11" s="11" t="s">
        <v>7</v>
      </c>
      <c r="C11" s="24">
        <v>23714624</v>
      </c>
      <c r="D11" s="24">
        <v>38892921</v>
      </c>
      <c r="E11" s="25">
        <v>0</v>
      </c>
      <c r="F11" s="24">
        <v>62607545</v>
      </c>
      <c r="G11" s="26">
        <v>1.46E-2</v>
      </c>
      <c r="H11" s="24">
        <v>17011064</v>
      </c>
      <c r="I11" s="24">
        <v>2547428</v>
      </c>
      <c r="J11" s="24">
        <v>4412468</v>
      </c>
      <c r="K11" s="24">
        <f t="shared" si="3"/>
        <v>16996158.333333332</v>
      </c>
      <c r="L11" s="24">
        <f t="shared" si="4"/>
        <v>2532522.3333333335</v>
      </c>
      <c r="M11" s="24">
        <f t="shared" si="5"/>
        <v>4397562.333333333</v>
      </c>
      <c r="N11" s="24">
        <v>-44717</v>
      </c>
      <c r="O11" s="24">
        <v>23926243</v>
      </c>
      <c r="P11" s="26">
        <v>1.34E-2</v>
      </c>
      <c r="Q11" s="27">
        <v>3327878</v>
      </c>
      <c r="R11" s="27">
        <f t="shared" si="1"/>
        <v>27254121</v>
      </c>
      <c r="S11" s="25">
        <v>0</v>
      </c>
      <c r="T11" s="25">
        <v>0</v>
      </c>
      <c r="U11" s="24">
        <v>723083</v>
      </c>
      <c r="V11" s="24">
        <v>13387</v>
      </c>
      <c r="W11" s="24">
        <v>709696</v>
      </c>
      <c r="X11" s="26">
        <v>4.1000000000000003E-3</v>
      </c>
      <c r="Y11" s="28">
        <f t="shared" si="2"/>
        <v>63317241</v>
      </c>
      <c r="Z11" s="28">
        <f t="shared" si="6"/>
        <v>68276297</v>
      </c>
      <c r="AA11" s="29">
        <v>22782005.829999998</v>
      </c>
      <c r="AB11" s="24">
        <v>87256871</v>
      </c>
      <c r="AC11" s="24">
        <v>87984122</v>
      </c>
      <c r="AD11" s="24">
        <v>-727251</v>
      </c>
      <c r="AE11" s="26">
        <v>-8.3000000000000001E-3</v>
      </c>
      <c r="AF11" s="26">
        <v>1.3899999999999999E-2</v>
      </c>
      <c r="AG11" s="1" t="s">
        <v>7</v>
      </c>
      <c r="AH11" s="24">
        <v>4959056</v>
      </c>
      <c r="AI11" s="24">
        <v>3652459</v>
      </c>
      <c r="AJ11" s="24">
        <v>92215927</v>
      </c>
      <c r="AK11" s="24">
        <v>91636581</v>
      </c>
      <c r="AL11" s="24">
        <v>579346</v>
      </c>
      <c r="AM11" s="26">
        <v>6.3E-3</v>
      </c>
      <c r="AN11" s="26">
        <v>1.4E-2</v>
      </c>
      <c r="AO11" s="30">
        <f t="shared" si="7"/>
        <v>118312423.83</v>
      </c>
      <c r="AP11" s="31"/>
      <c r="AQ11" s="30"/>
      <c r="AR11" s="30">
        <v>24276</v>
      </c>
      <c r="AS11" s="30">
        <v>449</v>
      </c>
      <c r="AT11" s="30">
        <v>222</v>
      </c>
      <c r="AU11" s="30">
        <v>671</v>
      </c>
      <c r="AV11" s="30">
        <v>271</v>
      </c>
      <c r="AW11" s="30">
        <v>73</v>
      </c>
      <c r="AX11" s="30">
        <v>148</v>
      </c>
      <c r="AY11" s="30">
        <f t="shared" si="8"/>
        <v>1163</v>
      </c>
      <c r="AZ11" s="31"/>
      <c r="BA11" s="31"/>
      <c r="BB11" s="30">
        <f t="shared" si="9"/>
        <v>68276297</v>
      </c>
      <c r="BC11" s="30">
        <f t="shared" si="10"/>
        <v>22782005.829999998</v>
      </c>
      <c r="BD11" s="30">
        <f t="shared" si="11"/>
        <v>16996158.333333332</v>
      </c>
      <c r="BE11" s="30">
        <f t="shared" si="12"/>
        <v>2532522.3333333335</v>
      </c>
      <c r="BF11" s="30">
        <f t="shared" si="13"/>
        <v>4397562.333333333</v>
      </c>
      <c r="BG11" s="30">
        <f t="shared" si="14"/>
        <v>3327878</v>
      </c>
      <c r="BH11" s="30">
        <f t="shared" si="15"/>
        <v>27254121</v>
      </c>
      <c r="BI11" s="30">
        <f t="shared" si="16"/>
        <v>118312423.83</v>
      </c>
      <c r="BJ11" s="30"/>
      <c r="BK11" s="30">
        <f t="shared" si="17"/>
        <v>2812.5019360685451</v>
      </c>
      <c r="BL11" s="30">
        <f t="shared" si="18"/>
        <v>938.45797619047607</v>
      </c>
      <c r="BM11" s="30">
        <f t="shared" si="19"/>
        <v>700.12186247047839</v>
      </c>
      <c r="BN11" s="30">
        <f t="shared" si="20"/>
        <v>104.32206019662767</v>
      </c>
      <c r="BO11" s="30">
        <f t="shared" si="21"/>
        <v>181.1485555006316</v>
      </c>
      <c r="BP11" s="30">
        <f t="shared" si="22"/>
        <v>137.08510463008733</v>
      </c>
      <c r="BQ11" s="30">
        <f t="shared" si="23"/>
        <v>1122.6775827978249</v>
      </c>
      <c r="BR11" s="30">
        <f t="shared" si="24"/>
        <v>4873.6374950568461</v>
      </c>
      <c r="BS11" s="30"/>
      <c r="BT11" s="30">
        <f t="shared" si="25"/>
        <v>58707.048151332761</v>
      </c>
      <c r="BU11" s="30">
        <f t="shared" si="26"/>
        <v>19588.99899398108</v>
      </c>
      <c r="BV11" s="30">
        <f t="shared" si="27"/>
        <v>14614.065634852392</v>
      </c>
      <c r="BW11" s="30">
        <f t="shared" si="28"/>
        <v>2177.5772427629695</v>
      </c>
      <c r="BX11" s="30">
        <f t="shared" si="29"/>
        <v>3781.222986529091</v>
      </c>
      <c r="BY11" s="30">
        <f t="shared" si="30"/>
        <v>2861.4600171969046</v>
      </c>
      <c r="BZ11" s="30">
        <f t="shared" si="31"/>
        <v>23434.325881341359</v>
      </c>
      <c r="CA11" s="30">
        <f t="shared" si="32"/>
        <v>101730.3730266552</v>
      </c>
    </row>
    <row r="12" spans="1:79" ht="9.5" customHeight="1" x14ac:dyDescent="0.4">
      <c r="A12" s="3">
        <f t="shared" si="33"/>
        <v>9</v>
      </c>
      <c r="B12" s="11" t="s">
        <v>8</v>
      </c>
      <c r="C12" s="24">
        <v>8607187</v>
      </c>
      <c r="D12" s="24">
        <v>14726333</v>
      </c>
      <c r="E12" s="25">
        <v>0</v>
      </c>
      <c r="F12" s="24">
        <v>23333520</v>
      </c>
      <c r="G12" s="26">
        <v>5.4000000000000003E-3</v>
      </c>
      <c r="H12" s="24">
        <v>5149930</v>
      </c>
      <c r="I12" s="24">
        <v>1483610</v>
      </c>
      <c r="J12" s="24">
        <v>2040177</v>
      </c>
      <c r="K12" s="24">
        <f t="shared" si="3"/>
        <v>5672377.666666667</v>
      </c>
      <c r="L12" s="24">
        <f t="shared" si="4"/>
        <v>2006057.6666666667</v>
      </c>
      <c r="M12" s="24">
        <f t="shared" si="5"/>
        <v>2562624.6666666665</v>
      </c>
      <c r="N12" s="24">
        <v>1567343</v>
      </c>
      <c r="O12" s="24">
        <v>10241060</v>
      </c>
      <c r="P12" s="26">
        <v>5.7000000000000002E-3</v>
      </c>
      <c r="Q12" s="27">
        <v>0</v>
      </c>
      <c r="R12" s="27">
        <f t="shared" si="1"/>
        <v>10241060</v>
      </c>
      <c r="S12" s="25">
        <v>0</v>
      </c>
      <c r="T12" s="25">
        <v>0</v>
      </c>
      <c r="U12" s="24">
        <v>294784</v>
      </c>
      <c r="V12" s="24">
        <v>5457</v>
      </c>
      <c r="W12" s="24">
        <v>289327</v>
      </c>
      <c r="X12" s="26">
        <v>1.6999999999999999E-3</v>
      </c>
      <c r="Y12" s="28">
        <f t="shared" si="2"/>
        <v>23622847</v>
      </c>
      <c r="Z12" s="28">
        <f t="shared" si="6"/>
        <v>25596648</v>
      </c>
      <c r="AA12" s="29">
        <v>3536112.8500000006</v>
      </c>
      <c r="AB12" s="24">
        <v>33869364</v>
      </c>
      <c r="AC12" s="24">
        <v>34147329</v>
      </c>
      <c r="AD12" s="24">
        <v>-277965</v>
      </c>
      <c r="AE12" s="26">
        <v>-8.0999999999999996E-3</v>
      </c>
      <c r="AF12" s="26">
        <v>5.4000000000000003E-3</v>
      </c>
      <c r="AG12" s="1" t="s">
        <v>8</v>
      </c>
      <c r="AH12" s="24">
        <v>1973801</v>
      </c>
      <c r="AI12" s="24">
        <v>1399708</v>
      </c>
      <c r="AJ12" s="24">
        <v>35843165</v>
      </c>
      <c r="AK12" s="24">
        <v>35547037</v>
      </c>
      <c r="AL12" s="24">
        <v>296128</v>
      </c>
      <c r="AM12" s="26">
        <v>8.3000000000000001E-3</v>
      </c>
      <c r="AN12" s="26">
        <v>5.4000000000000003E-3</v>
      </c>
      <c r="AO12" s="30">
        <f t="shared" si="7"/>
        <v>39373820.850000001</v>
      </c>
      <c r="AP12" s="31"/>
      <c r="AQ12" s="30"/>
      <c r="AR12" s="30">
        <v>6284</v>
      </c>
      <c r="AS12" s="30">
        <v>168</v>
      </c>
      <c r="AT12" s="30">
        <v>187</v>
      </c>
      <c r="AU12" s="30">
        <v>355</v>
      </c>
      <c r="AV12" s="30">
        <v>83</v>
      </c>
      <c r="AW12" s="30">
        <v>28</v>
      </c>
      <c r="AX12" s="30">
        <v>51</v>
      </c>
      <c r="AY12" s="30">
        <f t="shared" si="8"/>
        <v>517</v>
      </c>
      <c r="AZ12" s="31"/>
      <c r="BA12" s="31"/>
      <c r="BB12" s="30">
        <f t="shared" si="9"/>
        <v>25596648</v>
      </c>
      <c r="BC12" s="30">
        <f t="shared" si="10"/>
        <v>3536112.8500000006</v>
      </c>
      <c r="BD12" s="30">
        <f t="shared" si="11"/>
        <v>5672377.666666667</v>
      </c>
      <c r="BE12" s="30">
        <f t="shared" si="12"/>
        <v>2006057.6666666667</v>
      </c>
      <c r="BF12" s="30">
        <f t="shared" si="13"/>
        <v>2562624.6666666665</v>
      </c>
      <c r="BG12" s="30">
        <f t="shared" si="14"/>
        <v>0</v>
      </c>
      <c r="BH12" s="30">
        <f t="shared" si="15"/>
        <v>10241060</v>
      </c>
      <c r="BI12" s="30">
        <f t="shared" si="16"/>
        <v>39373820.850000001</v>
      </c>
      <c r="BJ12" s="30"/>
      <c r="BK12" s="30">
        <f t="shared" si="17"/>
        <v>4073.3049013367281</v>
      </c>
      <c r="BL12" s="30">
        <f t="shared" si="18"/>
        <v>562.71687619350746</v>
      </c>
      <c r="BM12" s="30">
        <f t="shared" si="19"/>
        <v>902.66990239762367</v>
      </c>
      <c r="BN12" s="30">
        <f t="shared" si="20"/>
        <v>319.23260131551029</v>
      </c>
      <c r="BO12" s="30">
        <f t="shared" si="21"/>
        <v>407.80150647146189</v>
      </c>
      <c r="BP12" s="30">
        <f t="shared" si="22"/>
        <v>0</v>
      </c>
      <c r="BQ12" s="30">
        <f t="shared" si="23"/>
        <v>1629.7040101845957</v>
      </c>
      <c r="BR12" s="30">
        <f t="shared" si="24"/>
        <v>6265.7257877148313</v>
      </c>
      <c r="BS12" s="30"/>
      <c r="BT12" s="30">
        <f t="shared" si="25"/>
        <v>49509.957446808512</v>
      </c>
      <c r="BU12" s="30">
        <f t="shared" si="26"/>
        <v>6839.6766924564809</v>
      </c>
      <c r="BV12" s="30">
        <f t="shared" si="27"/>
        <v>10971.716956802064</v>
      </c>
      <c r="BW12" s="30">
        <f t="shared" si="28"/>
        <v>3880.1889103804001</v>
      </c>
      <c r="BX12" s="30">
        <f t="shared" si="29"/>
        <v>4956.7208252740165</v>
      </c>
      <c r="BY12" s="30">
        <f t="shared" si="30"/>
        <v>0</v>
      </c>
      <c r="BZ12" s="30">
        <f t="shared" si="31"/>
        <v>19808.626692456481</v>
      </c>
      <c r="CA12" s="30">
        <f t="shared" si="32"/>
        <v>76158.260831721476</v>
      </c>
    </row>
    <row r="13" spans="1:79" ht="9.5" customHeight="1" x14ac:dyDescent="0.4">
      <c r="A13" s="3">
        <f t="shared" si="33"/>
        <v>10</v>
      </c>
      <c r="B13" s="11" t="s">
        <v>9</v>
      </c>
      <c r="C13" s="24">
        <v>6769235</v>
      </c>
      <c r="D13" s="24">
        <v>11949978</v>
      </c>
      <c r="E13" s="25">
        <v>0</v>
      </c>
      <c r="F13" s="24">
        <v>18719213</v>
      </c>
      <c r="G13" s="26">
        <v>4.4000000000000003E-3</v>
      </c>
      <c r="H13" s="24">
        <v>5996563</v>
      </c>
      <c r="I13" s="24">
        <v>913916</v>
      </c>
      <c r="J13" s="24">
        <v>1443421</v>
      </c>
      <c r="K13" s="24">
        <f t="shared" si="3"/>
        <v>5991368.333333333</v>
      </c>
      <c r="L13" s="24">
        <f t="shared" si="4"/>
        <v>908721.33333333337</v>
      </c>
      <c r="M13" s="24">
        <f t="shared" si="5"/>
        <v>1438226.3333333333</v>
      </c>
      <c r="N13" s="24">
        <v>-15584</v>
      </c>
      <c r="O13" s="24">
        <v>8338316</v>
      </c>
      <c r="P13" s="26">
        <v>4.7000000000000002E-3</v>
      </c>
      <c r="Q13" s="27">
        <v>1461871</v>
      </c>
      <c r="R13" s="27">
        <f t="shared" si="1"/>
        <v>9800187</v>
      </c>
      <c r="S13" s="25">
        <v>0</v>
      </c>
      <c r="T13" s="25">
        <v>0</v>
      </c>
      <c r="U13" s="24">
        <v>236489</v>
      </c>
      <c r="V13" s="24">
        <v>4378</v>
      </c>
      <c r="W13" s="24">
        <v>232111</v>
      </c>
      <c r="X13" s="26">
        <v>1.2999999999999999E-3</v>
      </c>
      <c r="Y13" s="28">
        <f t="shared" si="2"/>
        <v>18951324</v>
      </c>
      <c r="Z13" s="28">
        <f t="shared" si="6"/>
        <v>20550193</v>
      </c>
      <c r="AA13" s="29">
        <v>8256126.2800000003</v>
      </c>
      <c r="AB13" s="24">
        <v>27294018</v>
      </c>
      <c r="AC13" s="24">
        <v>27608185</v>
      </c>
      <c r="AD13" s="24">
        <v>-314167</v>
      </c>
      <c r="AE13" s="26">
        <v>-1.14E-2</v>
      </c>
      <c r="AF13" s="26">
        <v>4.4000000000000003E-3</v>
      </c>
      <c r="AG13" s="1" t="s">
        <v>9</v>
      </c>
      <c r="AH13" s="24">
        <v>1598869</v>
      </c>
      <c r="AI13" s="24">
        <v>1074202</v>
      </c>
      <c r="AJ13" s="24">
        <v>28892887</v>
      </c>
      <c r="AK13" s="24">
        <v>28682387</v>
      </c>
      <c r="AL13" s="24">
        <v>210500</v>
      </c>
      <c r="AM13" s="26">
        <v>7.3000000000000001E-3</v>
      </c>
      <c r="AN13" s="26">
        <v>4.4000000000000003E-3</v>
      </c>
      <c r="AO13" s="30">
        <f t="shared" si="7"/>
        <v>38606506.280000001</v>
      </c>
      <c r="AP13" s="31"/>
      <c r="AQ13" s="30"/>
      <c r="AR13" s="30">
        <v>7045</v>
      </c>
      <c r="AS13" s="30">
        <v>146</v>
      </c>
      <c r="AT13" s="30">
        <v>234</v>
      </c>
      <c r="AU13" s="30">
        <v>380</v>
      </c>
      <c r="AV13" s="30">
        <v>87</v>
      </c>
      <c r="AW13" s="30">
        <v>20</v>
      </c>
      <c r="AX13" s="30">
        <v>22</v>
      </c>
      <c r="AY13" s="30">
        <f t="shared" si="8"/>
        <v>509</v>
      </c>
      <c r="AZ13" s="31"/>
      <c r="BA13" s="31"/>
      <c r="BB13" s="30">
        <f t="shared" si="9"/>
        <v>20550193</v>
      </c>
      <c r="BC13" s="30">
        <f t="shared" si="10"/>
        <v>8256126.2800000003</v>
      </c>
      <c r="BD13" s="30">
        <f t="shared" si="11"/>
        <v>5991368.333333333</v>
      </c>
      <c r="BE13" s="30">
        <f t="shared" si="12"/>
        <v>908721.33333333337</v>
      </c>
      <c r="BF13" s="30">
        <f t="shared" si="13"/>
        <v>1438226.3333333333</v>
      </c>
      <c r="BG13" s="30">
        <f t="shared" si="14"/>
        <v>1461871</v>
      </c>
      <c r="BH13" s="30">
        <f t="shared" si="15"/>
        <v>9800187</v>
      </c>
      <c r="BI13" s="30">
        <f t="shared" si="16"/>
        <v>38606506.280000001</v>
      </c>
      <c r="BJ13" s="30"/>
      <c r="BK13" s="30">
        <f t="shared" si="17"/>
        <v>2916.9897799858054</v>
      </c>
      <c r="BL13" s="30">
        <f t="shared" si="18"/>
        <v>1171.9128857345636</v>
      </c>
      <c r="BM13" s="30">
        <f t="shared" si="19"/>
        <v>850.44263070735747</v>
      </c>
      <c r="BN13" s="30">
        <f t="shared" si="20"/>
        <v>128.98812396498698</v>
      </c>
      <c r="BO13" s="30">
        <f t="shared" si="21"/>
        <v>204.14852140998343</v>
      </c>
      <c r="BP13" s="30">
        <f t="shared" si="22"/>
        <v>207.50475514549325</v>
      </c>
      <c r="BQ13" s="30">
        <f t="shared" si="23"/>
        <v>1391.0840312278212</v>
      </c>
      <c r="BR13" s="30">
        <f t="shared" si="24"/>
        <v>5479.98669694819</v>
      </c>
      <c r="BS13" s="30"/>
      <c r="BT13" s="30">
        <f t="shared" si="25"/>
        <v>40373.660117878193</v>
      </c>
      <c r="BU13" s="30">
        <f t="shared" si="26"/>
        <v>16220.287387033399</v>
      </c>
      <c r="BV13" s="30">
        <f t="shared" si="27"/>
        <v>11770.861165684348</v>
      </c>
      <c r="BW13" s="30">
        <f t="shared" si="28"/>
        <v>1785.3071381794368</v>
      </c>
      <c r="BX13" s="30">
        <f t="shared" si="29"/>
        <v>2825.5920104780612</v>
      </c>
      <c r="BY13" s="30">
        <f t="shared" si="30"/>
        <v>2872.0451866404715</v>
      </c>
      <c r="BZ13" s="30">
        <f t="shared" si="31"/>
        <v>19253.805500982318</v>
      </c>
      <c r="CA13" s="30">
        <f t="shared" si="32"/>
        <v>75847.753005893916</v>
      </c>
    </row>
    <row r="14" spans="1:79" ht="9.5" customHeight="1" x14ac:dyDescent="0.4">
      <c r="A14" s="3">
        <f t="shared" si="33"/>
        <v>11</v>
      </c>
      <c r="B14" s="11" t="s">
        <v>10</v>
      </c>
      <c r="C14" s="24">
        <v>40038354</v>
      </c>
      <c r="D14" s="24">
        <v>69479539</v>
      </c>
      <c r="E14" s="25">
        <v>0</v>
      </c>
      <c r="F14" s="24">
        <v>109517893</v>
      </c>
      <c r="G14" s="26">
        <v>2.5499999999999998E-2</v>
      </c>
      <c r="H14" s="24">
        <v>22833696</v>
      </c>
      <c r="I14" s="24">
        <v>8898306</v>
      </c>
      <c r="J14" s="24">
        <v>8112660</v>
      </c>
      <c r="K14" s="24">
        <f t="shared" si="3"/>
        <v>22808919.333333332</v>
      </c>
      <c r="L14" s="24">
        <f t="shared" si="4"/>
        <v>8873529.333333334</v>
      </c>
      <c r="M14" s="24">
        <f t="shared" si="5"/>
        <v>8087883.333333333</v>
      </c>
      <c r="N14" s="24">
        <v>-74330</v>
      </c>
      <c r="O14" s="24">
        <v>39770332</v>
      </c>
      <c r="P14" s="26">
        <v>2.23E-2</v>
      </c>
      <c r="Q14" s="27">
        <v>1481829</v>
      </c>
      <c r="R14" s="27">
        <f t="shared" si="1"/>
        <v>41252161</v>
      </c>
      <c r="S14" s="24">
        <v>54742</v>
      </c>
      <c r="T14" s="25">
        <v>0</v>
      </c>
      <c r="U14" s="24">
        <v>1201912</v>
      </c>
      <c r="V14" s="24">
        <v>23265</v>
      </c>
      <c r="W14" s="24">
        <v>1233389</v>
      </c>
      <c r="X14" s="26">
        <v>7.0000000000000001E-3</v>
      </c>
      <c r="Y14" s="28">
        <f t="shared" si="2"/>
        <v>110751282</v>
      </c>
      <c r="Z14" s="28">
        <f t="shared" si="6"/>
        <v>117854599</v>
      </c>
      <c r="AA14" s="29">
        <v>30350033.48</v>
      </c>
      <c r="AB14" s="24">
        <v>150544879</v>
      </c>
      <c r="AC14" s="24">
        <v>149644048</v>
      </c>
      <c r="AD14" s="24">
        <v>900831</v>
      </c>
      <c r="AE14" s="26">
        <v>6.0000000000000001E-3</v>
      </c>
      <c r="AF14" s="26">
        <v>2.41E-2</v>
      </c>
      <c r="AG14" s="1" t="s">
        <v>10</v>
      </c>
      <c r="AH14" s="24">
        <v>7103317</v>
      </c>
      <c r="AI14" s="24">
        <v>5370482</v>
      </c>
      <c r="AJ14" s="24">
        <v>157648196</v>
      </c>
      <c r="AK14" s="24">
        <v>155014530</v>
      </c>
      <c r="AL14" s="24">
        <v>2633666</v>
      </c>
      <c r="AM14" s="26">
        <v>1.7000000000000001E-2</v>
      </c>
      <c r="AN14" s="26">
        <v>2.3900000000000001E-2</v>
      </c>
      <c r="AO14" s="30">
        <f t="shared" si="7"/>
        <v>189456793.47999999</v>
      </c>
      <c r="AP14" s="31"/>
      <c r="AQ14" s="30"/>
      <c r="AR14" s="30">
        <v>37998</v>
      </c>
      <c r="AS14" s="30">
        <v>758</v>
      </c>
      <c r="AT14" s="30">
        <v>492</v>
      </c>
      <c r="AU14" s="30">
        <v>1250</v>
      </c>
      <c r="AV14" s="30">
        <v>288</v>
      </c>
      <c r="AW14" s="30">
        <v>180</v>
      </c>
      <c r="AX14" s="30">
        <v>151</v>
      </c>
      <c r="AY14" s="30">
        <f t="shared" si="8"/>
        <v>1869</v>
      </c>
      <c r="AZ14" s="31"/>
      <c r="BA14" s="31"/>
      <c r="BB14" s="30">
        <f t="shared" si="9"/>
        <v>117854599</v>
      </c>
      <c r="BC14" s="30">
        <f t="shared" si="10"/>
        <v>30350033.48</v>
      </c>
      <c r="BD14" s="30">
        <f t="shared" si="11"/>
        <v>22808919.333333332</v>
      </c>
      <c r="BE14" s="30">
        <f t="shared" si="12"/>
        <v>8873529.333333334</v>
      </c>
      <c r="BF14" s="30">
        <f t="shared" si="13"/>
        <v>8087883.333333333</v>
      </c>
      <c r="BG14" s="30">
        <f t="shared" si="14"/>
        <v>1481829</v>
      </c>
      <c r="BH14" s="30">
        <f t="shared" si="15"/>
        <v>41252161</v>
      </c>
      <c r="BI14" s="30">
        <f t="shared" si="16"/>
        <v>189456793.47999999</v>
      </c>
      <c r="BJ14" s="30"/>
      <c r="BK14" s="30">
        <f t="shared" si="17"/>
        <v>3101.6000578977842</v>
      </c>
      <c r="BL14" s="30">
        <f t="shared" si="18"/>
        <v>798.7271298489394</v>
      </c>
      <c r="BM14" s="30">
        <f t="shared" si="19"/>
        <v>600.26631226204881</v>
      </c>
      <c r="BN14" s="30">
        <f t="shared" si="20"/>
        <v>233.52622067828133</v>
      </c>
      <c r="BO14" s="30">
        <f t="shared" si="21"/>
        <v>212.85023773181044</v>
      </c>
      <c r="BP14" s="30">
        <f t="shared" si="22"/>
        <v>38.997552502763305</v>
      </c>
      <c r="BQ14" s="30">
        <f t="shared" si="23"/>
        <v>1085.6403231749039</v>
      </c>
      <c r="BR14" s="30">
        <f t="shared" si="24"/>
        <v>4985.9675109216269</v>
      </c>
      <c r="BS14" s="30"/>
      <c r="BT14" s="30">
        <f t="shared" si="25"/>
        <v>63057.570358480472</v>
      </c>
      <c r="BU14" s="30">
        <f t="shared" si="26"/>
        <v>16238.648196896736</v>
      </c>
      <c r="BV14" s="30">
        <f t="shared" si="27"/>
        <v>12203.809167112537</v>
      </c>
      <c r="BW14" s="30">
        <f t="shared" si="28"/>
        <v>4747.7417513822011</v>
      </c>
      <c r="BX14" s="30">
        <f t="shared" si="29"/>
        <v>4327.3854110932762</v>
      </c>
      <c r="BY14" s="30">
        <f t="shared" si="30"/>
        <v>792.84590690208665</v>
      </c>
      <c r="BZ14" s="30">
        <f t="shared" si="31"/>
        <v>22071.7822364901</v>
      </c>
      <c r="CA14" s="30">
        <f t="shared" si="32"/>
        <v>101368.00079186731</v>
      </c>
    </row>
    <row r="15" spans="1:79" ht="9.5" customHeight="1" x14ac:dyDescent="0.4">
      <c r="A15" s="3">
        <f t="shared" si="33"/>
        <v>12</v>
      </c>
      <c r="B15" s="11" t="s">
        <v>11</v>
      </c>
      <c r="C15" s="24">
        <v>12105642</v>
      </c>
      <c r="D15" s="24">
        <v>18444767</v>
      </c>
      <c r="E15" s="25">
        <v>0</v>
      </c>
      <c r="F15" s="24">
        <v>30550409</v>
      </c>
      <c r="G15" s="26">
        <v>7.1000000000000004E-3</v>
      </c>
      <c r="H15" s="24">
        <v>6401822</v>
      </c>
      <c r="I15" s="24">
        <v>1583592</v>
      </c>
      <c r="J15" s="24">
        <v>2386635</v>
      </c>
      <c r="K15" s="24">
        <f t="shared" si="3"/>
        <v>6395372.333333333</v>
      </c>
      <c r="L15" s="24">
        <f t="shared" si="4"/>
        <v>1577142.3333333333</v>
      </c>
      <c r="M15" s="24">
        <f t="shared" si="5"/>
        <v>2380185.3333333335</v>
      </c>
      <c r="N15" s="24">
        <v>-19349</v>
      </c>
      <c r="O15" s="24">
        <v>10352700</v>
      </c>
      <c r="P15" s="26">
        <v>5.7999999999999996E-3</v>
      </c>
      <c r="Q15" s="27">
        <v>0</v>
      </c>
      <c r="R15" s="27">
        <f t="shared" si="1"/>
        <v>10352700</v>
      </c>
      <c r="S15" s="25">
        <v>0</v>
      </c>
      <c r="T15" s="25">
        <v>0</v>
      </c>
      <c r="U15" s="24">
        <v>312872</v>
      </c>
      <c r="V15" s="24">
        <v>5792</v>
      </c>
      <c r="W15" s="24">
        <v>307080</v>
      </c>
      <c r="X15" s="26">
        <v>1.8E-3</v>
      </c>
      <c r="Y15" s="28">
        <f t="shared" si="2"/>
        <v>30857489</v>
      </c>
      <c r="Z15" s="28">
        <f t="shared" si="6"/>
        <v>33005361</v>
      </c>
      <c r="AA15" s="29">
        <v>13483504</v>
      </c>
      <c r="AB15" s="24">
        <v>41215981</v>
      </c>
      <c r="AC15" s="24">
        <v>41335868</v>
      </c>
      <c r="AD15" s="24">
        <v>-119887</v>
      </c>
      <c r="AE15" s="26">
        <v>-2.8999999999999998E-3</v>
      </c>
      <c r="AF15" s="26">
        <v>6.6E-3</v>
      </c>
      <c r="AG15" s="1" t="s">
        <v>11</v>
      </c>
      <c r="AH15" s="24">
        <v>2147872</v>
      </c>
      <c r="AI15" s="24">
        <v>1455075</v>
      </c>
      <c r="AJ15" s="24">
        <v>43363853</v>
      </c>
      <c r="AK15" s="24">
        <v>42790943</v>
      </c>
      <c r="AL15" s="24">
        <v>572910</v>
      </c>
      <c r="AM15" s="26">
        <v>1.34E-2</v>
      </c>
      <c r="AN15" s="26">
        <v>6.6E-3</v>
      </c>
      <c r="AO15" s="30">
        <f t="shared" si="7"/>
        <v>56841565</v>
      </c>
      <c r="AP15" s="31"/>
      <c r="AQ15" s="30"/>
      <c r="AR15" s="30">
        <v>10960</v>
      </c>
      <c r="AS15" s="30">
        <v>164</v>
      </c>
      <c r="AT15" s="30">
        <v>184</v>
      </c>
      <c r="AU15" s="30">
        <v>348</v>
      </c>
      <c r="AV15" s="30">
        <v>49</v>
      </c>
      <c r="AW15" s="30">
        <v>27</v>
      </c>
      <c r="AX15" s="30">
        <v>100</v>
      </c>
      <c r="AY15" s="30">
        <f t="shared" si="8"/>
        <v>524</v>
      </c>
      <c r="AZ15" s="31"/>
      <c r="BA15" s="31"/>
      <c r="BB15" s="30">
        <f t="shared" si="9"/>
        <v>33005361</v>
      </c>
      <c r="BC15" s="30">
        <f t="shared" si="10"/>
        <v>13483504</v>
      </c>
      <c r="BD15" s="30">
        <f t="shared" si="11"/>
        <v>6395372.333333333</v>
      </c>
      <c r="BE15" s="30">
        <f t="shared" si="12"/>
        <v>1577142.3333333333</v>
      </c>
      <c r="BF15" s="30">
        <f t="shared" si="13"/>
        <v>2380185.3333333335</v>
      </c>
      <c r="BG15" s="30">
        <f t="shared" si="14"/>
        <v>0</v>
      </c>
      <c r="BH15" s="30">
        <f t="shared" si="15"/>
        <v>10352700</v>
      </c>
      <c r="BI15" s="30">
        <f t="shared" si="16"/>
        <v>56841565</v>
      </c>
      <c r="BJ15" s="30"/>
      <c r="BK15" s="30">
        <f t="shared" si="17"/>
        <v>3011.4380474452555</v>
      </c>
      <c r="BL15" s="30">
        <f t="shared" si="18"/>
        <v>1230.2467153284672</v>
      </c>
      <c r="BM15" s="30">
        <f t="shared" si="19"/>
        <v>583.51937347931869</v>
      </c>
      <c r="BN15" s="30">
        <f t="shared" si="20"/>
        <v>143.89984793187347</v>
      </c>
      <c r="BO15" s="30">
        <f t="shared" si="21"/>
        <v>217.17019464720195</v>
      </c>
      <c r="BP15" s="30">
        <f t="shared" si="22"/>
        <v>0</v>
      </c>
      <c r="BQ15" s="30">
        <f t="shared" si="23"/>
        <v>944.58941605839414</v>
      </c>
      <c r="BR15" s="30">
        <f t="shared" si="24"/>
        <v>5186.2741788321164</v>
      </c>
      <c r="BS15" s="30"/>
      <c r="BT15" s="30">
        <f t="shared" si="25"/>
        <v>62987.330152671755</v>
      </c>
      <c r="BU15" s="30">
        <f t="shared" si="26"/>
        <v>25731.877862595418</v>
      </c>
      <c r="BV15" s="30">
        <f t="shared" si="27"/>
        <v>12204.90903307888</v>
      </c>
      <c r="BW15" s="30">
        <f t="shared" si="28"/>
        <v>3009.8136132315522</v>
      </c>
      <c r="BX15" s="30">
        <f t="shared" si="29"/>
        <v>4542.3384223918574</v>
      </c>
      <c r="BY15" s="30">
        <f t="shared" si="30"/>
        <v>0</v>
      </c>
      <c r="BZ15" s="30">
        <f t="shared" si="31"/>
        <v>19757.061068702289</v>
      </c>
      <c r="CA15" s="30">
        <f t="shared" si="32"/>
        <v>108476.26908396947</v>
      </c>
    </row>
    <row r="16" spans="1:79" ht="9.5" customHeight="1" x14ac:dyDescent="0.4">
      <c r="A16" s="3">
        <f t="shared" si="33"/>
        <v>13</v>
      </c>
      <c r="B16" s="11" t="s">
        <v>49</v>
      </c>
      <c r="C16" s="24">
        <v>23225828</v>
      </c>
      <c r="D16" s="24">
        <v>40710662</v>
      </c>
      <c r="E16" s="25">
        <v>0</v>
      </c>
      <c r="F16" s="24">
        <v>63936490</v>
      </c>
      <c r="G16" s="26">
        <v>1.49E-2</v>
      </c>
      <c r="H16" s="24">
        <v>13586985</v>
      </c>
      <c r="I16" s="24">
        <v>3669035</v>
      </c>
      <c r="J16" s="24">
        <v>4601529</v>
      </c>
      <c r="K16" s="24">
        <f t="shared" si="3"/>
        <v>13573393.333333334</v>
      </c>
      <c r="L16" s="24">
        <f t="shared" si="4"/>
        <v>3655443.3333333335</v>
      </c>
      <c r="M16" s="24">
        <f t="shared" si="5"/>
        <v>4587937.333333333</v>
      </c>
      <c r="N16" s="24">
        <v>-40775</v>
      </c>
      <c r="O16" s="24">
        <v>21816774</v>
      </c>
      <c r="P16" s="26">
        <v>1.2200000000000001E-2</v>
      </c>
      <c r="Q16" s="27">
        <v>1596583</v>
      </c>
      <c r="R16" s="27">
        <f t="shared" si="1"/>
        <v>23413357</v>
      </c>
      <c r="S16" s="25">
        <v>0</v>
      </c>
      <c r="T16" s="24">
        <v>2428787</v>
      </c>
      <c r="U16" s="24">
        <v>659332</v>
      </c>
      <c r="V16" s="24">
        <v>57171</v>
      </c>
      <c r="W16" s="24">
        <v>3030948</v>
      </c>
      <c r="X16" s="26">
        <v>1.7299999999999999E-2</v>
      </c>
      <c r="Y16" s="28">
        <f t="shared" si="2"/>
        <v>66967438</v>
      </c>
      <c r="Z16" s="28">
        <f t="shared" si="6"/>
        <v>71478169</v>
      </c>
      <c r="AA16" s="29">
        <v>17075574.039999999</v>
      </c>
      <c r="AB16" s="24">
        <v>88841383</v>
      </c>
      <c r="AC16" s="24">
        <v>89981685</v>
      </c>
      <c r="AD16" s="24">
        <v>-1140302</v>
      </c>
      <c r="AE16" s="26">
        <v>-1.2699999999999999E-2</v>
      </c>
      <c r="AF16" s="26">
        <v>1.4200000000000001E-2</v>
      </c>
      <c r="AG16" s="1" t="s">
        <v>49</v>
      </c>
      <c r="AH16" s="24">
        <v>4510731</v>
      </c>
      <c r="AI16" s="24">
        <v>3204134</v>
      </c>
      <c r="AJ16" s="24">
        <v>93352114</v>
      </c>
      <c r="AK16" s="24">
        <v>93185819</v>
      </c>
      <c r="AL16" s="24">
        <v>166295</v>
      </c>
      <c r="AM16" s="26">
        <v>1.8E-3</v>
      </c>
      <c r="AN16" s="26">
        <v>1.41E-2</v>
      </c>
      <c r="AO16" s="30">
        <f t="shared" si="7"/>
        <v>111967100.03999999</v>
      </c>
      <c r="AP16" s="31"/>
      <c r="AQ16" s="30"/>
      <c r="AR16" s="30">
        <v>22863</v>
      </c>
      <c r="AS16" s="30">
        <v>464</v>
      </c>
      <c r="AT16" s="30">
        <v>182</v>
      </c>
      <c r="AU16" s="30">
        <v>646</v>
      </c>
      <c r="AV16" s="30">
        <v>150</v>
      </c>
      <c r="AW16" s="30">
        <v>77</v>
      </c>
      <c r="AX16" s="30">
        <v>107</v>
      </c>
      <c r="AY16" s="30">
        <f t="shared" si="8"/>
        <v>980</v>
      </c>
      <c r="AZ16" s="31"/>
      <c r="BA16" s="31"/>
      <c r="BB16" s="30">
        <f t="shared" si="9"/>
        <v>71478169</v>
      </c>
      <c r="BC16" s="30">
        <f t="shared" si="10"/>
        <v>17075574.039999999</v>
      </c>
      <c r="BD16" s="30">
        <f t="shared" si="11"/>
        <v>13573393.333333334</v>
      </c>
      <c r="BE16" s="30">
        <f t="shared" si="12"/>
        <v>3655443.3333333335</v>
      </c>
      <c r="BF16" s="30">
        <f t="shared" si="13"/>
        <v>4587937.333333333</v>
      </c>
      <c r="BG16" s="30">
        <f t="shared" si="14"/>
        <v>1596583</v>
      </c>
      <c r="BH16" s="30">
        <f t="shared" si="15"/>
        <v>23413357</v>
      </c>
      <c r="BI16" s="30">
        <f t="shared" si="16"/>
        <v>111967100.03999999</v>
      </c>
      <c r="BJ16" s="30"/>
      <c r="BK16" s="30">
        <f t="shared" si="17"/>
        <v>3126.3687617548003</v>
      </c>
      <c r="BL16" s="30">
        <f t="shared" si="18"/>
        <v>746.86498009884963</v>
      </c>
      <c r="BM16" s="30">
        <f t="shared" si="19"/>
        <v>593.6838268527024</v>
      </c>
      <c r="BN16" s="30">
        <f t="shared" si="20"/>
        <v>159.88467538526587</v>
      </c>
      <c r="BO16" s="30">
        <f t="shared" si="21"/>
        <v>200.67083643149775</v>
      </c>
      <c r="BP16" s="30">
        <f t="shared" si="22"/>
        <v>69.832611643266418</v>
      </c>
      <c r="BQ16" s="30">
        <f t="shared" si="23"/>
        <v>1024.0719503127323</v>
      </c>
      <c r="BR16" s="30">
        <f t="shared" si="24"/>
        <v>4897.305692166382</v>
      </c>
      <c r="BS16" s="30"/>
      <c r="BT16" s="30">
        <f t="shared" si="25"/>
        <v>72936.907142857148</v>
      </c>
      <c r="BU16" s="30">
        <f t="shared" si="26"/>
        <v>17424.055142857142</v>
      </c>
      <c r="BV16" s="30">
        <f t="shared" si="27"/>
        <v>13850.401360544218</v>
      </c>
      <c r="BW16" s="30">
        <f t="shared" si="28"/>
        <v>3730.0442176870752</v>
      </c>
      <c r="BX16" s="30">
        <f t="shared" si="29"/>
        <v>4681.568707482993</v>
      </c>
      <c r="BY16" s="30">
        <f t="shared" si="30"/>
        <v>1629.1663265306122</v>
      </c>
      <c r="BZ16" s="30">
        <f t="shared" si="31"/>
        <v>23891.180612244898</v>
      </c>
      <c r="CA16" s="30">
        <f t="shared" si="32"/>
        <v>114252.14289795917</v>
      </c>
    </row>
    <row r="17" spans="1:79" ht="9.5" customHeight="1" x14ac:dyDescent="0.4">
      <c r="A17" s="3">
        <f t="shared" si="33"/>
        <v>14</v>
      </c>
      <c r="B17" s="11" t="s">
        <v>12</v>
      </c>
      <c r="C17" s="24">
        <v>20890984</v>
      </c>
      <c r="D17" s="24">
        <v>30124581</v>
      </c>
      <c r="E17" s="25">
        <v>0</v>
      </c>
      <c r="F17" s="24">
        <v>51015565</v>
      </c>
      <c r="G17" s="26">
        <v>1.1900000000000001E-2</v>
      </c>
      <c r="H17" s="24">
        <v>14559329</v>
      </c>
      <c r="I17" s="24">
        <v>5198402</v>
      </c>
      <c r="J17" s="24">
        <v>4570534</v>
      </c>
      <c r="K17" s="24">
        <f t="shared" si="3"/>
        <v>14544201</v>
      </c>
      <c r="L17" s="24">
        <f t="shared" si="4"/>
        <v>5183274</v>
      </c>
      <c r="M17" s="24">
        <f t="shared" si="5"/>
        <v>4555406</v>
      </c>
      <c r="N17" s="24">
        <v>-45384</v>
      </c>
      <c r="O17" s="24">
        <v>24282881</v>
      </c>
      <c r="P17" s="26">
        <v>1.3599999999999999E-2</v>
      </c>
      <c r="Q17" s="27">
        <v>3751969</v>
      </c>
      <c r="R17" s="27">
        <f t="shared" si="1"/>
        <v>28034850</v>
      </c>
      <c r="S17" s="25">
        <v>0</v>
      </c>
      <c r="T17" s="24">
        <v>-393092</v>
      </c>
      <c r="U17" s="24">
        <v>644505</v>
      </c>
      <c r="V17" s="24">
        <v>4654</v>
      </c>
      <c r="W17" s="24">
        <v>246759</v>
      </c>
      <c r="X17" s="26">
        <v>1.4E-3</v>
      </c>
      <c r="Y17" s="28">
        <f t="shared" si="2"/>
        <v>51262324</v>
      </c>
      <c r="Z17" s="28">
        <f t="shared" si="6"/>
        <v>56271959</v>
      </c>
      <c r="AA17" s="29">
        <v>27947535.75</v>
      </c>
      <c r="AB17" s="24">
        <v>75549859</v>
      </c>
      <c r="AC17" s="24">
        <v>72723645</v>
      </c>
      <c r="AD17" s="24">
        <v>2826214</v>
      </c>
      <c r="AE17" s="26">
        <v>3.8899999999999997E-2</v>
      </c>
      <c r="AF17" s="26">
        <v>1.21E-2</v>
      </c>
      <c r="AG17" s="1" t="s">
        <v>12</v>
      </c>
      <c r="AH17" s="24">
        <v>5009635</v>
      </c>
      <c r="AI17" s="24">
        <v>3426340</v>
      </c>
      <c r="AJ17" s="24">
        <v>80559494</v>
      </c>
      <c r="AK17" s="24">
        <v>76149985</v>
      </c>
      <c r="AL17" s="24">
        <v>4409509</v>
      </c>
      <c r="AM17" s="26">
        <v>5.79E-2</v>
      </c>
      <c r="AN17" s="26">
        <v>1.2200000000000001E-2</v>
      </c>
      <c r="AO17" s="30">
        <f t="shared" si="7"/>
        <v>112254344.75</v>
      </c>
      <c r="AP17" s="31"/>
      <c r="AQ17" s="30"/>
      <c r="AR17" s="30">
        <v>22753</v>
      </c>
      <c r="AS17" s="30">
        <v>437</v>
      </c>
      <c r="AT17" s="30">
        <v>344</v>
      </c>
      <c r="AU17" s="30">
        <v>781</v>
      </c>
      <c r="AV17" s="30">
        <v>96</v>
      </c>
      <c r="AW17" s="30">
        <v>106</v>
      </c>
      <c r="AX17" s="30">
        <v>205</v>
      </c>
      <c r="AY17" s="30">
        <f t="shared" si="8"/>
        <v>1188</v>
      </c>
      <c r="AZ17" s="31"/>
      <c r="BA17" s="31"/>
      <c r="BB17" s="30">
        <f t="shared" si="9"/>
        <v>56271959</v>
      </c>
      <c r="BC17" s="30">
        <f t="shared" si="10"/>
        <v>27947535.75</v>
      </c>
      <c r="BD17" s="30">
        <f t="shared" si="11"/>
        <v>14544201</v>
      </c>
      <c r="BE17" s="30">
        <f t="shared" si="12"/>
        <v>5183274</v>
      </c>
      <c r="BF17" s="30">
        <f t="shared" si="13"/>
        <v>4555406</v>
      </c>
      <c r="BG17" s="30">
        <f t="shared" si="14"/>
        <v>3751969</v>
      </c>
      <c r="BH17" s="30">
        <f t="shared" si="15"/>
        <v>28034850</v>
      </c>
      <c r="BI17" s="30">
        <f t="shared" si="16"/>
        <v>112254344.75</v>
      </c>
      <c r="BJ17" s="30"/>
      <c r="BK17" s="30">
        <f t="shared" si="17"/>
        <v>2473.1665714411288</v>
      </c>
      <c r="BL17" s="30">
        <f t="shared" si="18"/>
        <v>1228.301136113919</v>
      </c>
      <c r="BM17" s="30">
        <f t="shared" si="19"/>
        <v>639.22124555003734</v>
      </c>
      <c r="BN17" s="30">
        <f t="shared" si="20"/>
        <v>227.80617940491365</v>
      </c>
      <c r="BO17" s="30">
        <f t="shared" si="21"/>
        <v>200.21122489342065</v>
      </c>
      <c r="BP17" s="30">
        <f t="shared" si="22"/>
        <v>164.89996923482619</v>
      </c>
      <c r="BQ17" s="30">
        <f t="shared" si="23"/>
        <v>1232.1386190831979</v>
      </c>
      <c r="BR17" s="30">
        <f t="shared" si="24"/>
        <v>4933.6063266382453</v>
      </c>
      <c r="BS17" s="30"/>
      <c r="BT17" s="30">
        <f t="shared" si="25"/>
        <v>47366.968855218853</v>
      </c>
      <c r="BU17" s="30">
        <f t="shared" si="26"/>
        <v>23524.861742424244</v>
      </c>
      <c r="BV17" s="30">
        <f t="shared" si="27"/>
        <v>12242.593434343435</v>
      </c>
      <c r="BW17" s="30">
        <f t="shared" si="28"/>
        <v>4363.0252525252527</v>
      </c>
      <c r="BX17" s="30">
        <f t="shared" si="29"/>
        <v>3834.5168350168351</v>
      </c>
      <c r="BY17" s="30">
        <f t="shared" si="30"/>
        <v>3158.2230639730642</v>
      </c>
      <c r="BZ17" s="30">
        <f t="shared" si="31"/>
        <v>23598.358585858587</v>
      </c>
      <c r="CA17" s="30">
        <f t="shared" si="32"/>
        <v>94490.189183501687</v>
      </c>
    </row>
    <row r="18" spans="1:79" ht="9.5" customHeight="1" x14ac:dyDescent="0.4">
      <c r="A18" s="3">
        <f t="shared" si="33"/>
        <v>15</v>
      </c>
      <c r="B18" s="11" t="s">
        <v>13</v>
      </c>
      <c r="C18" s="24">
        <v>50378167</v>
      </c>
      <c r="D18" s="24">
        <v>91793317</v>
      </c>
      <c r="E18" s="25">
        <v>0</v>
      </c>
      <c r="F18" s="24">
        <v>142171484</v>
      </c>
      <c r="G18" s="26">
        <v>3.3099999999999997E-2</v>
      </c>
      <c r="H18" s="24">
        <v>37732231</v>
      </c>
      <c r="I18" s="24">
        <v>14288416</v>
      </c>
      <c r="J18" s="24">
        <v>11637273</v>
      </c>
      <c r="K18" s="24">
        <f t="shared" si="3"/>
        <v>37692646.666666664</v>
      </c>
      <c r="L18" s="24">
        <f t="shared" si="4"/>
        <v>14248831.666666666</v>
      </c>
      <c r="M18" s="24">
        <f t="shared" si="5"/>
        <v>11597688.666666666</v>
      </c>
      <c r="N18" s="24">
        <v>-118753</v>
      </c>
      <c r="O18" s="24">
        <v>63539167</v>
      </c>
      <c r="P18" s="26">
        <v>3.56E-2</v>
      </c>
      <c r="Q18" s="27">
        <v>13910229</v>
      </c>
      <c r="R18" s="27">
        <f t="shared" si="1"/>
        <v>77449396</v>
      </c>
      <c r="S18" s="25">
        <v>0</v>
      </c>
      <c r="T18" s="24">
        <v>2675387</v>
      </c>
      <c r="U18" s="24">
        <v>1796123</v>
      </c>
      <c r="V18" s="24">
        <v>82782</v>
      </c>
      <c r="W18" s="24">
        <v>4388728</v>
      </c>
      <c r="X18" s="26">
        <v>2.5100000000000001E-2</v>
      </c>
      <c r="Y18" s="28">
        <f t="shared" si="2"/>
        <v>146560212</v>
      </c>
      <c r="Z18" s="28">
        <f t="shared" si="6"/>
        <v>158212978</v>
      </c>
      <c r="AA18" s="29">
        <v>58040000.629999995</v>
      </c>
      <c r="AB18" s="24">
        <v>210182161</v>
      </c>
      <c r="AC18" s="24">
        <v>212638814</v>
      </c>
      <c r="AD18" s="24">
        <v>-2456653</v>
      </c>
      <c r="AE18" s="26">
        <v>-1.1599999999999999E-2</v>
      </c>
      <c r="AF18" s="26">
        <v>3.3599999999999998E-2</v>
      </c>
      <c r="AG18" s="1" t="s">
        <v>13</v>
      </c>
      <c r="AH18" s="24">
        <v>11652766</v>
      </c>
      <c r="AI18" s="24">
        <v>8633609</v>
      </c>
      <c r="AJ18" s="24">
        <v>221834927</v>
      </c>
      <c r="AK18" s="24">
        <v>221272423</v>
      </c>
      <c r="AL18" s="24">
        <v>562504</v>
      </c>
      <c r="AM18" s="26">
        <v>2.5000000000000001E-3</v>
      </c>
      <c r="AN18" s="26">
        <v>3.3599999999999998E-2</v>
      </c>
      <c r="AO18" s="30">
        <f t="shared" si="7"/>
        <v>293702374.63</v>
      </c>
      <c r="AP18" s="31"/>
      <c r="AQ18" s="30"/>
      <c r="AR18" s="30">
        <v>51896</v>
      </c>
      <c r="AS18" s="30">
        <v>1151</v>
      </c>
      <c r="AT18" s="30">
        <v>372</v>
      </c>
      <c r="AU18" s="30">
        <v>1523</v>
      </c>
      <c r="AV18" s="30">
        <v>239</v>
      </c>
      <c r="AW18" s="30">
        <v>276</v>
      </c>
      <c r="AX18" s="30">
        <v>780</v>
      </c>
      <c r="AY18" s="30">
        <f t="shared" si="8"/>
        <v>2818</v>
      </c>
      <c r="AZ18" s="31"/>
      <c r="BA18" s="31"/>
      <c r="BB18" s="30">
        <f t="shared" si="9"/>
        <v>158212978</v>
      </c>
      <c r="BC18" s="30">
        <f t="shared" si="10"/>
        <v>58040000.629999995</v>
      </c>
      <c r="BD18" s="30">
        <f t="shared" si="11"/>
        <v>37692646.666666664</v>
      </c>
      <c r="BE18" s="30">
        <f t="shared" si="12"/>
        <v>14248831.666666666</v>
      </c>
      <c r="BF18" s="30">
        <f t="shared" si="13"/>
        <v>11597688.666666666</v>
      </c>
      <c r="BG18" s="30">
        <f t="shared" si="14"/>
        <v>13910229</v>
      </c>
      <c r="BH18" s="30">
        <f t="shared" si="15"/>
        <v>77449396</v>
      </c>
      <c r="BI18" s="30">
        <f t="shared" si="16"/>
        <v>293702374.63</v>
      </c>
      <c r="BJ18" s="30"/>
      <c r="BK18" s="30">
        <f t="shared" si="17"/>
        <v>3048.6545783875445</v>
      </c>
      <c r="BL18" s="30">
        <f t="shared" si="18"/>
        <v>1118.3906395483273</v>
      </c>
      <c r="BM18" s="30">
        <f t="shared" si="19"/>
        <v>726.31121216792553</v>
      </c>
      <c r="BN18" s="30">
        <f t="shared" si="20"/>
        <v>274.56512383741841</v>
      </c>
      <c r="BO18" s="30">
        <f t="shared" si="21"/>
        <v>223.4794332254252</v>
      </c>
      <c r="BP18" s="30">
        <f t="shared" si="22"/>
        <v>268.04048481578542</v>
      </c>
      <c r="BQ18" s="30">
        <f t="shared" si="23"/>
        <v>1492.3962540465548</v>
      </c>
      <c r="BR18" s="30">
        <f t="shared" si="24"/>
        <v>5659.4414719824263</v>
      </c>
      <c r="BS18" s="30"/>
      <c r="BT18" s="30">
        <f t="shared" si="25"/>
        <v>56143.711142654363</v>
      </c>
      <c r="BU18" s="30">
        <f t="shared" si="26"/>
        <v>20596.167718239885</v>
      </c>
      <c r="BV18" s="30">
        <f t="shared" si="27"/>
        <v>13375.673054175537</v>
      </c>
      <c r="BW18" s="30">
        <f t="shared" si="28"/>
        <v>5056.363259995268</v>
      </c>
      <c r="BX18" s="30">
        <f t="shared" si="29"/>
        <v>4115.5744026496332</v>
      </c>
      <c r="BY18" s="30">
        <f t="shared" si="30"/>
        <v>4936.2061745919091</v>
      </c>
      <c r="BZ18" s="30">
        <f t="shared" si="31"/>
        <v>27483.816891412349</v>
      </c>
      <c r="CA18" s="30">
        <f t="shared" si="32"/>
        <v>104223.69575230659</v>
      </c>
    </row>
    <row r="19" spans="1:79" ht="9.5" customHeight="1" x14ac:dyDescent="0.4">
      <c r="A19" s="3">
        <f t="shared" si="33"/>
        <v>16</v>
      </c>
      <c r="B19" s="11" t="s">
        <v>14</v>
      </c>
      <c r="C19" s="24">
        <v>10442389</v>
      </c>
      <c r="D19" s="24">
        <v>15647855</v>
      </c>
      <c r="E19" s="25">
        <v>0</v>
      </c>
      <c r="F19" s="24">
        <v>26090244</v>
      </c>
      <c r="G19" s="26">
        <v>6.1000000000000004E-3</v>
      </c>
      <c r="H19" s="24">
        <v>7522854</v>
      </c>
      <c r="I19" s="24">
        <v>1566375</v>
      </c>
      <c r="J19" s="24">
        <v>2021187</v>
      </c>
      <c r="K19" s="24">
        <f t="shared" si="3"/>
        <v>7515945.333333333</v>
      </c>
      <c r="L19" s="24">
        <f t="shared" si="4"/>
        <v>1559466.3333333333</v>
      </c>
      <c r="M19" s="24">
        <f t="shared" si="5"/>
        <v>2014278.3333333333</v>
      </c>
      <c r="N19" s="24">
        <v>-20726</v>
      </c>
      <c r="O19" s="24">
        <v>11089690</v>
      </c>
      <c r="P19" s="26">
        <v>6.1999999999999998E-3</v>
      </c>
      <c r="Q19" s="27">
        <v>1596583</v>
      </c>
      <c r="R19" s="27">
        <f t="shared" si="1"/>
        <v>12686273</v>
      </c>
      <c r="S19" s="25">
        <v>0</v>
      </c>
      <c r="T19" s="25">
        <v>0</v>
      </c>
      <c r="U19" s="24">
        <v>329611</v>
      </c>
      <c r="V19" s="24">
        <v>6102</v>
      </c>
      <c r="W19" s="24">
        <v>323509</v>
      </c>
      <c r="X19" s="26">
        <v>1.8E-3</v>
      </c>
      <c r="Y19" s="28">
        <f t="shared" si="2"/>
        <v>26413753</v>
      </c>
      <c r="Z19" s="28">
        <f t="shared" si="6"/>
        <v>28365330</v>
      </c>
      <c r="AA19" s="29">
        <v>12777920</v>
      </c>
      <c r="AB19" s="24">
        <v>37509545</v>
      </c>
      <c r="AC19" s="24">
        <v>37210912</v>
      </c>
      <c r="AD19" s="24">
        <v>298633</v>
      </c>
      <c r="AE19" s="26">
        <v>8.0000000000000002E-3</v>
      </c>
      <c r="AF19" s="26">
        <v>6.0000000000000001E-3</v>
      </c>
      <c r="AG19" s="1" t="s">
        <v>14</v>
      </c>
      <c r="AH19" s="24">
        <v>1951577</v>
      </c>
      <c r="AI19" s="24">
        <v>1238926</v>
      </c>
      <c r="AJ19" s="24">
        <v>39461122</v>
      </c>
      <c r="AK19" s="24">
        <v>38449838</v>
      </c>
      <c r="AL19" s="24">
        <v>1011284</v>
      </c>
      <c r="AM19" s="26">
        <v>2.63E-2</v>
      </c>
      <c r="AN19" s="26">
        <v>6.0000000000000001E-3</v>
      </c>
      <c r="AO19" s="30">
        <f t="shared" si="7"/>
        <v>53829523</v>
      </c>
      <c r="AP19" s="31"/>
      <c r="AQ19" s="30"/>
      <c r="AR19" s="30">
        <v>10498</v>
      </c>
      <c r="AS19" s="30">
        <v>221</v>
      </c>
      <c r="AT19" s="30">
        <v>58</v>
      </c>
      <c r="AU19" s="30">
        <v>279</v>
      </c>
      <c r="AV19" s="30">
        <v>101</v>
      </c>
      <c r="AW19" s="30">
        <v>25</v>
      </c>
      <c r="AX19" s="30">
        <v>18</v>
      </c>
      <c r="AY19" s="30">
        <f t="shared" si="8"/>
        <v>423</v>
      </c>
      <c r="AZ19" s="31"/>
      <c r="BA19" s="31"/>
      <c r="BB19" s="30">
        <f t="shared" si="9"/>
        <v>28365330</v>
      </c>
      <c r="BC19" s="30">
        <f t="shared" si="10"/>
        <v>12777920</v>
      </c>
      <c r="BD19" s="30">
        <f t="shared" si="11"/>
        <v>7515945.333333333</v>
      </c>
      <c r="BE19" s="30">
        <f t="shared" si="12"/>
        <v>1559466.3333333333</v>
      </c>
      <c r="BF19" s="30">
        <f t="shared" si="13"/>
        <v>2014278.3333333333</v>
      </c>
      <c r="BG19" s="30">
        <f t="shared" si="14"/>
        <v>1596583</v>
      </c>
      <c r="BH19" s="30">
        <f t="shared" si="15"/>
        <v>12686273</v>
      </c>
      <c r="BI19" s="30">
        <f t="shared" si="16"/>
        <v>53829523</v>
      </c>
      <c r="BJ19" s="30"/>
      <c r="BK19" s="30">
        <f t="shared" si="17"/>
        <v>2701.9746618403506</v>
      </c>
      <c r="BL19" s="30">
        <f t="shared" si="18"/>
        <v>1217.176605067632</v>
      </c>
      <c r="BM19" s="30">
        <f t="shared" si="19"/>
        <v>715.94068711500597</v>
      </c>
      <c r="BN19" s="30">
        <f t="shared" si="20"/>
        <v>148.54889820283228</v>
      </c>
      <c r="BO19" s="30">
        <f t="shared" si="21"/>
        <v>191.8725789039182</v>
      </c>
      <c r="BP19" s="30">
        <f t="shared" si="22"/>
        <v>152.08449228424462</v>
      </c>
      <c r="BQ19" s="30">
        <f t="shared" si="23"/>
        <v>1208.4466565060011</v>
      </c>
      <c r="BR19" s="30">
        <f t="shared" si="24"/>
        <v>5127.5979234139841</v>
      </c>
      <c r="BS19" s="30"/>
      <c r="BT19" s="30">
        <f t="shared" si="25"/>
        <v>67057.51773049646</v>
      </c>
      <c r="BU19" s="30">
        <f t="shared" si="26"/>
        <v>30207.848699763592</v>
      </c>
      <c r="BV19" s="30">
        <f t="shared" si="27"/>
        <v>17768.192277383765</v>
      </c>
      <c r="BW19" s="30">
        <f t="shared" si="28"/>
        <v>3686.6816390858944</v>
      </c>
      <c r="BX19" s="30">
        <f t="shared" si="29"/>
        <v>4761.8873128447594</v>
      </c>
      <c r="BY19" s="30">
        <f t="shared" si="30"/>
        <v>3774.4278959810877</v>
      </c>
      <c r="BZ19" s="30">
        <f t="shared" si="31"/>
        <v>29991.189125295507</v>
      </c>
      <c r="CA19" s="30">
        <f t="shared" si="32"/>
        <v>127256.55555555556</v>
      </c>
    </row>
    <row r="20" spans="1:79" ht="9.5" customHeight="1" x14ac:dyDescent="0.4">
      <c r="A20" s="3">
        <f t="shared" si="33"/>
        <v>17</v>
      </c>
      <c r="B20" s="11" t="s">
        <v>15</v>
      </c>
      <c r="C20" s="24">
        <v>30745736</v>
      </c>
      <c r="D20" s="24">
        <v>69692619</v>
      </c>
      <c r="E20" s="25">
        <v>0</v>
      </c>
      <c r="F20" s="24">
        <v>100438355</v>
      </c>
      <c r="G20" s="26">
        <v>2.3400000000000001E-2</v>
      </c>
      <c r="H20" s="24">
        <v>24956692</v>
      </c>
      <c r="I20" s="24">
        <v>10014479</v>
      </c>
      <c r="J20" s="24">
        <v>8202317</v>
      </c>
      <c r="K20" s="24">
        <f t="shared" si="3"/>
        <v>24929845.333333332</v>
      </c>
      <c r="L20" s="24">
        <f t="shared" si="4"/>
        <v>9987632.333333334</v>
      </c>
      <c r="M20" s="24">
        <f t="shared" si="5"/>
        <v>8175470.333333333</v>
      </c>
      <c r="N20" s="24">
        <v>-80540</v>
      </c>
      <c r="O20" s="24">
        <v>43092948</v>
      </c>
      <c r="P20" s="26">
        <v>2.41E-2</v>
      </c>
      <c r="Q20" s="27">
        <v>3058454</v>
      </c>
      <c r="R20" s="27">
        <f t="shared" si="1"/>
        <v>46151402</v>
      </c>
      <c r="S20" s="25">
        <v>0</v>
      </c>
      <c r="T20" s="24">
        <v>8626401</v>
      </c>
      <c r="U20" s="24">
        <v>1268888</v>
      </c>
      <c r="V20" s="24">
        <v>183195</v>
      </c>
      <c r="W20" s="24">
        <v>9712094</v>
      </c>
      <c r="X20" s="26">
        <v>5.5500000000000001E-2</v>
      </c>
      <c r="Y20" s="28">
        <f t="shared" si="2"/>
        <v>110150449</v>
      </c>
      <c r="Z20" s="28">
        <f t="shared" si="6"/>
        <v>118477932</v>
      </c>
      <c r="AA20" s="29">
        <v>52030387.079999998</v>
      </c>
      <c r="AB20" s="24">
        <v>153426592</v>
      </c>
      <c r="AC20" s="24">
        <v>155262963</v>
      </c>
      <c r="AD20" s="24">
        <v>-1836371</v>
      </c>
      <c r="AE20" s="26">
        <v>-1.18E-2</v>
      </c>
      <c r="AF20" s="26">
        <v>2.4500000000000001E-2</v>
      </c>
      <c r="AG20" s="1" t="s">
        <v>15</v>
      </c>
      <c r="AH20" s="24">
        <v>8327483</v>
      </c>
      <c r="AI20" s="24">
        <v>6327667</v>
      </c>
      <c r="AJ20" s="24">
        <v>161754075</v>
      </c>
      <c r="AK20" s="24">
        <v>161590630</v>
      </c>
      <c r="AL20" s="24">
        <v>163445</v>
      </c>
      <c r="AM20" s="26">
        <v>1E-3</v>
      </c>
      <c r="AN20" s="26">
        <v>2.4500000000000001E-2</v>
      </c>
      <c r="AO20" s="30">
        <f t="shared" si="7"/>
        <v>216659721.07999998</v>
      </c>
      <c r="AP20" s="31"/>
      <c r="AQ20" s="30"/>
      <c r="AR20" s="30">
        <v>30510</v>
      </c>
      <c r="AS20" s="30">
        <v>827</v>
      </c>
      <c r="AT20" s="30">
        <v>795</v>
      </c>
      <c r="AU20" s="30">
        <v>1622</v>
      </c>
      <c r="AV20" s="30">
        <v>193</v>
      </c>
      <c r="AW20" s="30">
        <v>220</v>
      </c>
      <c r="AX20" s="30">
        <v>356</v>
      </c>
      <c r="AY20" s="30">
        <f t="shared" si="8"/>
        <v>2391</v>
      </c>
      <c r="AZ20" s="31"/>
      <c r="BA20" s="31"/>
      <c r="BB20" s="30">
        <f t="shared" si="9"/>
        <v>118477932</v>
      </c>
      <c r="BC20" s="30">
        <f t="shared" si="10"/>
        <v>52030387.079999998</v>
      </c>
      <c r="BD20" s="30">
        <f t="shared" si="11"/>
        <v>24929845.333333332</v>
      </c>
      <c r="BE20" s="30">
        <f t="shared" si="12"/>
        <v>9987632.333333334</v>
      </c>
      <c r="BF20" s="30">
        <f t="shared" si="13"/>
        <v>8175470.333333333</v>
      </c>
      <c r="BG20" s="30">
        <f t="shared" si="14"/>
        <v>3058454</v>
      </c>
      <c r="BH20" s="30">
        <f t="shared" si="15"/>
        <v>46151402</v>
      </c>
      <c r="BI20" s="30">
        <f t="shared" si="16"/>
        <v>216659721.07999998</v>
      </c>
      <c r="BJ20" s="30"/>
      <c r="BK20" s="30">
        <f t="shared" si="17"/>
        <v>3883.249164208456</v>
      </c>
      <c r="BL20" s="30">
        <f t="shared" si="18"/>
        <v>1705.3551976401179</v>
      </c>
      <c r="BM20" s="30">
        <f t="shared" si="19"/>
        <v>817.10407516661201</v>
      </c>
      <c r="BN20" s="30">
        <f t="shared" si="20"/>
        <v>327.35602534688081</v>
      </c>
      <c r="BO20" s="30">
        <f t="shared" si="21"/>
        <v>267.96035179722492</v>
      </c>
      <c r="BP20" s="30">
        <f t="shared" si="22"/>
        <v>100.24431333988856</v>
      </c>
      <c r="BQ20" s="30">
        <f t="shared" si="23"/>
        <v>1512.6647656506063</v>
      </c>
      <c r="BR20" s="30">
        <f t="shared" si="24"/>
        <v>7101.2691274991803</v>
      </c>
      <c r="BS20" s="30"/>
      <c r="BT20" s="30">
        <f t="shared" si="25"/>
        <v>49551.623588456714</v>
      </c>
      <c r="BU20" s="30">
        <f t="shared" si="26"/>
        <v>21760.931442910914</v>
      </c>
      <c r="BV20" s="30">
        <f t="shared" si="27"/>
        <v>10426.535062038198</v>
      </c>
      <c r="BW20" s="30">
        <f t="shared" si="28"/>
        <v>4177.1778893071241</v>
      </c>
      <c r="BX20" s="30">
        <f t="shared" si="29"/>
        <v>3419.268228077513</v>
      </c>
      <c r="BY20" s="30">
        <f t="shared" si="30"/>
        <v>1279.1526557925554</v>
      </c>
      <c r="BZ20" s="30">
        <f t="shared" si="31"/>
        <v>19302.133835215391</v>
      </c>
      <c r="CA20" s="30">
        <f t="shared" si="32"/>
        <v>90614.688866583019</v>
      </c>
    </row>
    <row r="21" spans="1:79" ht="9.5" customHeight="1" x14ac:dyDescent="0.4">
      <c r="A21" s="3">
        <f t="shared" si="33"/>
        <v>18</v>
      </c>
      <c r="B21" s="11" t="s">
        <v>16</v>
      </c>
      <c r="C21" s="24">
        <v>11320213</v>
      </c>
      <c r="D21" s="24">
        <v>17192935</v>
      </c>
      <c r="E21" s="25">
        <v>0</v>
      </c>
      <c r="F21" s="24">
        <v>28513148</v>
      </c>
      <c r="G21" s="26">
        <v>6.6E-3</v>
      </c>
      <c r="H21" s="24">
        <v>7647881</v>
      </c>
      <c r="I21" s="24">
        <v>3106044</v>
      </c>
      <c r="J21" s="24">
        <v>2336095</v>
      </c>
      <c r="K21" s="24">
        <f t="shared" si="3"/>
        <v>7639741.333333333</v>
      </c>
      <c r="L21" s="24">
        <f t="shared" si="4"/>
        <v>3097904.3333333335</v>
      </c>
      <c r="M21" s="24">
        <f t="shared" si="5"/>
        <v>2327955.3333333335</v>
      </c>
      <c r="N21" s="24">
        <v>-24419</v>
      </c>
      <c r="O21" s="24">
        <v>13065601</v>
      </c>
      <c r="P21" s="26">
        <v>7.3000000000000001E-3</v>
      </c>
      <c r="Q21" s="27">
        <v>0</v>
      </c>
      <c r="R21" s="27">
        <f t="shared" si="1"/>
        <v>13065601</v>
      </c>
      <c r="S21" s="25">
        <v>0</v>
      </c>
      <c r="T21" s="24">
        <v>-790646</v>
      </c>
      <c r="U21" s="24">
        <v>360221</v>
      </c>
      <c r="V21" s="24">
        <v>-430425</v>
      </c>
      <c r="W21" s="1">
        <v>0</v>
      </c>
      <c r="X21" s="26">
        <v>0</v>
      </c>
      <c r="Y21" s="28">
        <f t="shared" si="2"/>
        <v>28513148</v>
      </c>
      <c r="Z21" s="28">
        <f t="shared" si="6"/>
        <v>31237373</v>
      </c>
      <c r="AA21" s="29">
        <v>21450274.449999999</v>
      </c>
      <c r="AB21" s="24">
        <v>41148324</v>
      </c>
      <c r="AC21" s="24">
        <v>39600100</v>
      </c>
      <c r="AD21" s="24">
        <v>1548224</v>
      </c>
      <c r="AE21" s="26">
        <v>3.9100000000000003E-2</v>
      </c>
      <c r="AF21" s="26">
        <v>6.6E-3</v>
      </c>
      <c r="AG21" s="1" t="s">
        <v>16</v>
      </c>
      <c r="AH21" s="24">
        <v>2724225</v>
      </c>
      <c r="AI21" s="24">
        <v>1774164</v>
      </c>
      <c r="AJ21" s="24">
        <v>43872549</v>
      </c>
      <c r="AK21" s="24">
        <v>41374264</v>
      </c>
      <c r="AL21" s="24">
        <v>2498285</v>
      </c>
      <c r="AM21" s="26">
        <v>6.0400000000000002E-2</v>
      </c>
      <c r="AN21" s="26">
        <v>6.6E-3</v>
      </c>
      <c r="AO21" s="30">
        <f t="shared" si="7"/>
        <v>65753248.450000003</v>
      </c>
      <c r="AP21" s="31"/>
      <c r="AQ21" s="30"/>
      <c r="AR21" s="30">
        <v>11384</v>
      </c>
      <c r="AS21" s="30">
        <v>261</v>
      </c>
      <c r="AT21" s="30">
        <v>235</v>
      </c>
      <c r="AU21" s="30">
        <v>496</v>
      </c>
      <c r="AV21" s="30">
        <v>68</v>
      </c>
      <c r="AW21" s="30">
        <v>43</v>
      </c>
      <c r="AX21" s="30">
        <v>55</v>
      </c>
      <c r="AY21" s="30">
        <f t="shared" si="8"/>
        <v>662</v>
      </c>
      <c r="AZ21" s="31"/>
      <c r="BA21" s="31"/>
      <c r="BB21" s="30">
        <f t="shared" si="9"/>
        <v>31237373</v>
      </c>
      <c r="BC21" s="30">
        <f t="shared" si="10"/>
        <v>21450274.449999999</v>
      </c>
      <c r="BD21" s="30">
        <f t="shared" si="11"/>
        <v>7639741.333333333</v>
      </c>
      <c r="BE21" s="30">
        <f t="shared" si="12"/>
        <v>3097904.3333333335</v>
      </c>
      <c r="BF21" s="30">
        <f t="shared" si="13"/>
        <v>2327955.3333333335</v>
      </c>
      <c r="BG21" s="30">
        <f t="shared" si="14"/>
        <v>0</v>
      </c>
      <c r="BH21" s="30">
        <f t="shared" si="15"/>
        <v>13065601</v>
      </c>
      <c r="BI21" s="30">
        <f t="shared" si="16"/>
        <v>65753248.450000003</v>
      </c>
      <c r="BJ21" s="30"/>
      <c r="BK21" s="30">
        <f t="shared" si="17"/>
        <v>2743.9716268446941</v>
      </c>
      <c r="BL21" s="30">
        <f t="shared" si="18"/>
        <v>1884.2475799367533</v>
      </c>
      <c r="BM21" s="30">
        <f t="shared" si="19"/>
        <v>671.09463574607639</v>
      </c>
      <c r="BN21" s="30">
        <f t="shared" si="20"/>
        <v>272.12792808620287</v>
      </c>
      <c r="BO21" s="30">
        <f t="shared" si="21"/>
        <v>204.49361677207779</v>
      </c>
      <c r="BP21" s="30">
        <f t="shared" si="22"/>
        <v>0</v>
      </c>
      <c r="BQ21" s="30">
        <f t="shared" si="23"/>
        <v>1147.7161806043571</v>
      </c>
      <c r="BR21" s="30">
        <f t="shared" si="24"/>
        <v>5775.9353873858045</v>
      </c>
      <c r="BS21" s="30"/>
      <c r="BT21" s="30">
        <f t="shared" si="25"/>
        <v>47186.364048338372</v>
      </c>
      <c r="BU21" s="30">
        <f t="shared" si="26"/>
        <v>32402.227265861027</v>
      </c>
      <c r="BV21" s="30">
        <f t="shared" si="27"/>
        <v>11540.394763343404</v>
      </c>
      <c r="BW21" s="30">
        <f t="shared" si="28"/>
        <v>4679.6137965760327</v>
      </c>
      <c r="BX21" s="30">
        <f t="shared" si="29"/>
        <v>3516.5488418932532</v>
      </c>
      <c r="BY21" s="30">
        <f t="shared" si="30"/>
        <v>0</v>
      </c>
      <c r="BZ21" s="30">
        <f t="shared" si="31"/>
        <v>19736.55740181269</v>
      </c>
      <c r="CA21" s="30">
        <f t="shared" si="32"/>
        <v>99325.148716012089</v>
      </c>
    </row>
    <row r="22" spans="1:79" ht="9.5" customHeight="1" x14ac:dyDescent="0.4">
      <c r="A22" s="3">
        <f t="shared" si="33"/>
        <v>19</v>
      </c>
      <c r="B22" s="11" t="s">
        <v>17</v>
      </c>
      <c r="C22" s="24">
        <v>7895465</v>
      </c>
      <c r="D22" s="24">
        <v>14515360</v>
      </c>
      <c r="E22" s="25">
        <v>0</v>
      </c>
      <c r="F22" s="24">
        <v>22410825</v>
      </c>
      <c r="G22" s="26">
        <v>5.1999999999999998E-3</v>
      </c>
      <c r="H22" s="24">
        <v>6095269</v>
      </c>
      <c r="I22" s="24">
        <v>1306506</v>
      </c>
      <c r="J22" s="24">
        <v>1880296</v>
      </c>
      <c r="K22" s="24">
        <f t="shared" si="3"/>
        <v>6658546.666666667</v>
      </c>
      <c r="L22" s="24">
        <f t="shared" si="4"/>
        <v>1869783.6666666665</v>
      </c>
      <c r="M22" s="24">
        <f t="shared" si="5"/>
        <v>2443573.6666666665</v>
      </c>
      <c r="N22" s="24">
        <v>1689833</v>
      </c>
      <c r="O22" s="24">
        <v>10971904</v>
      </c>
      <c r="P22" s="26">
        <v>6.1000000000000004E-3</v>
      </c>
      <c r="Q22" s="27">
        <v>2694234</v>
      </c>
      <c r="R22" s="27">
        <f t="shared" si="1"/>
        <v>13666138</v>
      </c>
      <c r="S22" s="25">
        <v>0</v>
      </c>
      <c r="T22" s="24">
        <v>418344</v>
      </c>
      <c r="U22" s="24">
        <v>283127</v>
      </c>
      <c r="V22" s="24">
        <v>12987</v>
      </c>
      <c r="W22" s="24">
        <v>688484</v>
      </c>
      <c r="X22" s="26">
        <v>3.8999999999999998E-3</v>
      </c>
      <c r="Y22" s="28">
        <f t="shared" si="2"/>
        <v>23099309</v>
      </c>
      <c r="Z22" s="28">
        <f t="shared" si="6"/>
        <v>25010740</v>
      </c>
      <c r="AA22" s="29">
        <v>9928487.5600000005</v>
      </c>
      <c r="AB22" s="24">
        <v>34084200</v>
      </c>
      <c r="AC22" s="24">
        <v>34490891</v>
      </c>
      <c r="AD22" s="24">
        <v>-406691</v>
      </c>
      <c r="AE22" s="26">
        <v>-1.18E-2</v>
      </c>
      <c r="AF22" s="26">
        <v>5.4000000000000003E-3</v>
      </c>
      <c r="AG22" s="1" t="s">
        <v>17</v>
      </c>
      <c r="AH22" s="24">
        <v>1911431</v>
      </c>
      <c r="AI22" s="24">
        <v>1317484</v>
      </c>
      <c r="AJ22" s="24">
        <v>35995631</v>
      </c>
      <c r="AK22" s="24">
        <v>35808375</v>
      </c>
      <c r="AL22" s="24">
        <v>187256</v>
      </c>
      <c r="AM22" s="26">
        <v>5.1999999999999998E-3</v>
      </c>
      <c r="AN22" s="26">
        <v>5.4999999999999997E-3</v>
      </c>
      <c r="AO22" s="30">
        <f t="shared" si="7"/>
        <v>48605365.560000002</v>
      </c>
      <c r="AP22" s="31"/>
      <c r="AQ22" s="30"/>
      <c r="AR22" s="30">
        <v>9965</v>
      </c>
      <c r="AS22" s="30">
        <v>187</v>
      </c>
      <c r="AT22" s="30">
        <v>227</v>
      </c>
      <c r="AU22" s="30">
        <v>414</v>
      </c>
      <c r="AV22" s="30">
        <v>69</v>
      </c>
      <c r="AW22" s="30">
        <v>19</v>
      </c>
      <c r="AX22" s="30">
        <v>19</v>
      </c>
      <c r="AY22" s="30">
        <f t="shared" si="8"/>
        <v>521</v>
      </c>
      <c r="AZ22" s="31"/>
      <c r="BA22" s="31"/>
      <c r="BB22" s="30">
        <f t="shared" si="9"/>
        <v>25010740</v>
      </c>
      <c r="BC22" s="30">
        <f t="shared" si="10"/>
        <v>9928487.5600000005</v>
      </c>
      <c r="BD22" s="30">
        <f t="shared" si="11"/>
        <v>6658546.666666667</v>
      </c>
      <c r="BE22" s="30">
        <f t="shared" si="12"/>
        <v>1869783.6666666665</v>
      </c>
      <c r="BF22" s="30">
        <f t="shared" si="13"/>
        <v>2443573.6666666665</v>
      </c>
      <c r="BG22" s="30">
        <f t="shared" si="14"/>
        <v>2694234</v>
      </c>
      <c r="BH22" s="30">
        <f t="shared" si="15"/>
        <v>13666138</v>
      </c>
      <c r="BI22" s="30">
        <f t="shared" si="16"/>
        <v>48605365.560000002</v>
      </c>
      <c r="BJ22" s="30"/>
      <c r="BK22" s="30">
        <f t="shared" si="17"/>
        <v>2509.8585047666834</v>
      </c>
      <c r="BL22" s="30">
        <f t="shared" si="18"/>
        <v>996.33593176116415</v>
      </c>
      <c r="BM22" s="30">
        <f t="shared" si="19"/>
        <v>668.19334336845634</v>
      </c>
      <c r="BN22" s="30">
        <f t="shared" si="20"/>
        <v>187.6350894798461</v>
      </c>
      <c r="BO22" s="30">
        <f t="shared" si="21"/>
        <v>245.21562134136141</v>
      </c>
      <c r="BP22" s="30">
        <f t="shared" si="22"/>
        <v>270.36969392875062</v>
      </c>
      <c r="BQ22" s="30">
        <f t="shared" si="23"/>
        <v>1371.4137481184146</v>
      </c>
      <c r="BR22" s="30">
        <f t="shared" si="24"/>
        <v>4877.6081846462621</v>
      </c>
      <c r="BS22" s="30"/>
      <c r="BT22" s="30">
        <f t="shared" si="25"/>
        <v>48005.259117082533</v>
      </c>
      <c r="BU22" s="30">
        <f t="shared" si="26"/>
        <v>19056.598003838772</v>
      </c>
      <c r="BV22" s="30">
        <f t="shared" si="27"/>
        <v>12780.319897632759</v>
      </c>
      <c r="BW22" s="30">
        <f t="shared" si="28"/>
        <v>3588.8362124120276</v>
      </c>
      <c r="BX22" s="30">
        <f t="shared" si="29"/>
        <v>4690.160588611644</v>
      </c>
      <c r="BY22" s="30">
        <f t="shared" si="30"/>
        <v>5171.274472168906</v>
      </c>
      <c r="BZ22" s="30">
        <f t="shared" si="31"/>
        <v>26230.591170825337</v>
      </c>
      <c r="CA22" s="30">
        <f t="shared" si="32"/>
        <v>93292.448291746652</v>
      </c>
    </row>
    <row r="23" spans="1:79" ht="16.5" customHeight="1" x14ac:dyDescent="0.4">
      <c r="A23" s="3">
        <f t="shared" si="33"/>
        <v>20</v>
      </c>
      <c r="B23" s="11" t="s">
        <v>149</v>
      </c>
      <c r="C23" s="24">
        <v>17565863</v>
      </c>
      <c r="D23" s="24">
        <v>30552831</v>
      </c>
      <c r="E23" s="25">
        <v>0</v>
      </c>
      <c r="F23" s="24">
        <v>48118694</v>
      </c>
      <c r="G23" s="26">
        <v>1.12E-2</v>
      </c>
      <c r="H23" s="24">
        <v>11331684</v>
      </c>
      <c r="I23" s="24">
        <v>4488296</v>
      </c>
      <c r="J23" s="24">
        <v>4017789</v>
      </c>
      <c r="K23" s="24">
        <f t="shared" si="3"/>
        <v>11319348.333333334</v>
      </c>
      <c r="L23" s="24">
        <f t="shared" si="4"/>
        <v>4475960.333333333</v>
      </c>
      <c r="M23" s="24">
        <f t="shared" si="5"/>
        <v>4005453.3333333335</v>
      </c>
      <c r="N23" s="24">
        <v>-37007</v>
      </c>
      <c r="O23" s="24">
        <v>19800762</v>
      </c>
      <c r="P23" s="26">
        <v>1.11E-2</v>
      </c>
      <c r="Q23" s="27">
        <v>6655755</v>
      </c>
      <c r="R23" s="27">
        <f t="shared" si="1"/>
        <v>26456517</v>
      </c>
      <c r="S23" s="25">
        <v>0</v>
      </c>
      <c r="T23" s="24">
        <v>317210</v>
      </c>
      <c r="U23" s="24">
        <v>598405</v>
      </c>
      <c r="V23" s="24">
        <v>16951</v>
      </c>
      <c r="W23" s="24">
        <v>898664</v>
      </c>
      <c r="X23" s="26">
        <v>5.1000000000000004E-3</v>
      </c>
      <c r="Y23" s="28">
        <f t="shared" si="2"/>
        <v>49017358</v>
      </c>
      <c r="Z23" s="28">
        <f t="shared" si="6"/>
        <v>52950028</v>
      </c>
      <c r="AA23" s="29">
        <v>18248510.43</v>
      </c>
      <c r="AB23" s="24">
        <v>68835071</v>
      </c>
      <c r="AC23" s="24">
        <v>69629251</v>
      </c>
      <c r="AD23" s="24">
        <v>-794180</v>
      </c>
      <c r="AE23" s="26">
        <v>-1.14E-2</v>
      </c>
      <c r="AF23" s="26">
        <v>1.0999999999999999E-2</v>
      </c>
      <c r="AG23" s="1" t="s">
        <v>150</v>
      </c>
      <c r="AH23" s="24">
        <v>3932670</v>
      </c>
      <c r="AI23" s="24">
        <v>2784486</v>
      </c>
      <c r="AJ23" s="24">
        <v>72767741</v>
      </c>
      <c r="AK23" s="24">
        <v>72413737</v>
      </c>
      <c r="AL23" s="24">
        <v>354004</v>
      </c>
      <c r="AM23" s="26">
        <v>4.8999999999999998E-3</v>
      </c>
      <c r="AN23" s="26">
        <v>1.0999999999999999E-2</v>
      </c>
      <c r="AO23" s="30">
        <f t="shared" si="7"/>
        <v>97655055.430000007</v>
      </c>
      <c r="AP23" s="31"/>
      <c r="AQ23" s="30"/>
      <c r="AR23" s="30">
        <v>15017</v>
      </c>
      <c r="AS23" s="30">
        <v>366</v>
      </c>
      <c r="AT23" s="30">
        <v>235</v>
      </c>
      <c r="AU23" s="30">
        <v>601</v>
      </c>
      <c r="AV23" s="30">
        <v>93</v>
      </c>
      <c r="AW23" s="30">
        <v>80</v>
      </c>
      <c r="AX23" s="30">
        <v>215</v>
      </c>
      <c r="AY23" s="30">
        <f t="shared" si="8"/>
        <v>989</v>
      </c>
      <c r="AZ23" s="31"/>
      <c r="BA23" s="31"/>
      <c r="BB23" s="30">
        <f t="shared" si="9"/>
        <v>52950028</v>
      </c>
      <c r="BC23" s="30">
        <f t="shared" si="10"/>
        <v>18248510.43</v>
      </c>
      <c r="BD23" s="30">
        <f t="shared" si="11"/>
        <v>11319348.333333334</v>
      </c>
      <c r="BE23" s="30">
        <f t="shared" si="12"/>
        <v>4475960.333333333</v>
      </c>
      <c r="BF23" s="30">
        <f t="shared" si="13"/>
        <v>4005453.3333333335</v>
      </c>
      <c r="BG23" s="30">
        <f t="shared" si="14"/>
        <v>6655755</v>
      </c>
      <c r="BH23" s="30">
        <f t="shared" si="15"/>
        <v>26456517</v>
      </c>
      <c r="BI23" s="30">
        <f t="shared" si="16"/>
        <v>97655055.430000007</v>
      </c>
      <c r="BJ23" s="30"/>
      <c r="BK23" s="30">
        <f t="shared" si="17"/>
        <v>3526.0057268429114</v>
      </c>
      <c r="BL23" s="30">
        <f t="shared" si="18"/>
        <v>1215.1901465006326</v>
      </c>
      <c r="BM23" s="30">
        <f t="shared" si="19"/>
        <v>753.76895074471156</v>
      </c>
      <c r="BN23" s="30">
        <f t="shared" si="20"/>
        <v>298.05955472686509</v>
      </c>
      <c r="BO23" s="30">
        <f t="shared" si="21"/>
        <v>266.72793056757899</v>
      </c>
      <c r="BP23" s="30">
        <f t="shared" si="22"/>
        <v>443.21469001797965</v>
      </c>
      <c r="BQ23" s="30">
        <f t="shared" si="23"/>
        <v>1761.7711260571352</v>
      </c>
      <c r="BR23" s="30">
        <f t="shared" si="24"/>
        <v>6502.9669994006799</v>
      </c>
      <c r="BS23" s="30"/>
      <c r="BT23" s="30">
        <f t="shared" si="25"/>
        <v>53538.956521739128</v>
      </c>
      <c r="BU23" s="30">
        <f t="shared" si="26"/>
        <v>18451.476673407484</v>
      </c>
      <c r="BV23" s="30">
        <f t="shared" si="27"/>
        <v>11445.246039770813</v>
      </c>
      <c r="BW23" s="30">
        <f t="shared" si="28"/>
        <v>4525.7435119649472</v>
      </c>
      <c r="BX23" s="30">
        <f t="shared" si="29"/>
        <v>4050.0033704078196</v>
      </c>
      <c r="BY23" s="30">
        <f t="shared" si="30"/>
        <v>6729.782608695652</v>
      </c>
      <c r="BZ23" s="30">
        <f t="shared" si="31"/>
        <v>26750.77553083923</v>
      </c>
      <c r="CA23" s="30">
        <f t="shared" si="32"/>
        <v>98741.208725985853</v>
      </c>
    </row>
    <row r="24" spans="1:79" ht="9.5" customHeight="1" x14ac:dyDescent="0.4">
      <c r="A24" s="3">
        <f t="shared" si="33"/>
        <v>21</v>
      </c>
      <c r="B24" s="11" t="s">
        <v>18</v>
      </c>
      <c r="C24" s="24">
        <v>23920262</v>
      </c>
      <c r="D24" s="24">
        <v>62681251</v>
      </c>
      <c r="E24" s="25">
        <v>0</v>
      </c>
      <c r="F24" s="24">
        <v>86601513</v>
      </c>
      <c r="G24" s="26">
        <v>2.01E-2</v>
      </c>
      <c r="H24" s="24">
        <v>19075022</v>
      </c>
      <c r="I24" s="24">
        <v>4333136</v>
      </c>
      <c r="J24" s="24">
        <v>5170968</v>
      </c>
      <c r="K24" s="24">
        <f t="shared" si="3"/>
        <v>19057250.666666668</v>
      </c>
      <c r="L24" s="24">
        <f t="shared" si="4"/>
        <v>4315364.666666667</v>
      </c>
      <c r="M24" s="24">
        <f t="shared" si="5"/>
        <v>5153196.666666667</v>
      </c>
      <c r="N24" s="24">
        <v>-53314</v>
      </c>
      <c r="O24" s="24">
        <v>28525812</v>
      </c>
      <c r="P24" s="26">
        <v>1.6E-2</v>
      </c>
      <c r="Q24" s="27">
        <v>0</v>
      </c>
      <c r="R24" s="27">
        <f t="shared" si="1"/>
        <v>28525812</v>
      </c>
      <c r="S24" s="24">
        <v>1710478</v>
      </c>
      <c r="T24" s="24">
        <v>12716596</v>
      </c>
      <c r="U24" s="24">
        <v>862088</v>
      </c>
      <c r="V24" s="24">
        <v>283053</v>
      </c>
      <c r="W24" s="24">
        <v>15006109</v>
      </c>
      <c r="X24" s="26">
        <v>8.5699999999999998E-2</v>
      </c>
      <c r="Y24" s="28">
        <f t="shared" si="2"/>
        <v>101607622</v>
      </c>
      <c r="Z24" s="28">
        <f t="shared" si="6"/>
        <v>106491766</v>
      </c>
      <c r="AA24" s="29">
        <v>33163156</v>
      </c>
      <c r="AB24" s="24">
        <v>130416487</v>
      </c>
      <c r="AC24" s="24">
        <v>132198366</v>
      </c>
      <c r="AD24" s="24">
        <v>-1781879</v>
      </c>
      <c r="AE24" s="26">
        <v>-1.35E-2</v>
      </c>
      <c r="AF24" s="26">
        <v>2.0799999999999999E-2</v>
      </c>
      <c r="AG24" s="1" t="s">
        <v>18</v>
      </c>
      <c r="AH24" s="24">
        <v>4884144</v>
      </c>
      <c r="AI24" s="24">
        <v>3616833</v>
      </c>
      <c r="AJ24" s="24">
        <v>135300631</v>
      </c>
      <c r="AK24" s="24">
        <v>135815199</v>
      </c>
      <c r="AL24" s="24">
        <v>-514568</v>
      </c>
      <c r="AM24" s="26">
        <v>-3.8E-3</v>
      </c>
      <c r="AN24" s="26">
        <v>2.0500000000000001E-2</v>
      </c>
      <c r="AO24" s="30">
        <f t="shared" si="7"/>
        <v>168180734</v>
      </c>
      <c r="AP24" s="31"/>
      <c r="AQ24" s="30"/>
      <c r="AR24" s="30">
        <v>22551</v>
      </c>
      <c r="AS24" s="30">
        <v>640</v>
      </c>
      <c r="AT24" s="30">
        <v>116</v>
      </c>
      <c r="AU24" s="30">
        <v>756</v>
      </c>
      <c r="AV24" s="30">
        <v>274</v>
      </c>
      <c r="AW24" s="30">
        <v>117</v>
      </c>
      <c r="AX24" s="30">
        <v>27</v>
      </c>
      <c r="AY24" s="30">
        <f t="shared" si="8"/>
        <v>1174</v>
      </c>
      <c r="AZ24" s="31"/>
      <c r="BA24" s="31"/>
      <c r="BB24" s="30">
        <f t="shared" si="9"/>
        <v>106491766</v>
      </c>
      <c r="BC24" s="30">
        <f t="shared" si="10"/>
        <v>33163156</v>
      </c>
      <c r="BD24" s="30">
        <f t="shared" si="11"/>
        <v>19057250.666666668</v>
      </c>
      <c r="BE24" s="30">
        <f t="shared" si="12"/>
        <v>4315364.666666667</v>
      </c>
      <c r="BF24" s="30">
        <f t="shared" si="13"/>
        <v>5153196.666666667</v>
      </c>
      <c r="BG24" s="30">
        <f t="shared" si="14"/>
        <v>0</v>
      </c>
      <c r="BH24" s="30">
        <f t="shared" si="15"/>
        <v>28525812</v>
      </c>
      <c r="BI24" s="30">
        <f t="shared" si="16"/>
        <v>168180734</v>
      </c>
      <c r="BJ24" s="30"/>
      <c r="BK24" s="30">
        <f t="shared" si="17"/>
        <v>4722.2635803290323</v>
      </c>
      <c r="BL24" s="30">
        <f t="shared" si="18"/>
        <v>1470.5847190811937</v>
      </c>
      <c r="BM24" s="30">
        <f t="shared" si="19"/>
        <v>845.07341876930809</v>
      </c>
      <c r="BN24" s="30">
        <f t="shared" si="20"/>
        <v>191.36023531846334</v>
      </c>
      <c r="BO24" s="30">
        <f t="shared" si="21"/>
        <v>228.51300016259444</v>
      </c>
      <c r="BP24" s="30">
        <f t="shared" si="22"/>
        <v>0</v>
      </c>
      <c r="BQ24" s="30">
        <f t="shared" si="23"/>
        <v>1264.9466542503658</v>
      </c>
      <c r="BR24" s="30">
        <f t="shared" si="24"/>
        <v>7457.794953660592</v>
      </c>
      <c r="BS24" s="30"/>
      <c r="BT24" s="30">
        <f t="shared" si="25"/>
        <v>90708.488926746169</v>
      </c>
      <c r="BU24" s="30">
        <f t="shared" si="26"/>
        <v>28248.003407155025</v>
      </c>
      <c r="BV24" s="30">
        <f t="shared" si="27"/>
        <v>16232.751845542307</v>
      </c>
      <c r="BW24" s="30">
        <f t="shared" si="28"/>
        <v>3675.7791027825101</v>
      </c>
      <c r="BX24" s="30">
        <f t="shared" si="29"/>
        <v>4389.4349801249291</v>
      </c>
      <c r="BY24" s="30">
        <f t="shared" si="30"/>
        <v>0</v>
      </c>
      <c r="BZ24" s="30">
        <f t="shared" si="31"/>
        <v>24297.965928449743</v>
      </c>
      <c r="CA24" s="30">
        <f t="shared" si="32"/>
        <v>143254.45826235093</v>
      </c>
    </row>
    <row r="25" spans="1:79" ht="9.5" customHeight="1" x14ac:dyDescent="0.4">
      <c r="A25" s="3">
        <f t="shared" si="33"/>
        <v>22</v>
      </c>
      <c r="B25" s="11" t="s">
        <v>19</v>
      </c>
      <c r="C25" s="24">
        <v>58267781</v>
      </c>
      <c r="D25" s="24">
        <v>105928336</v>
      </c>
      <c r="E25" s="25">
        <v>0</v>
      </c>
      <c r="F25" s="24">
        <v>164196117</v>
      </c>
      <c r="G25" s="26">
        <v>3.8199999999999998E-2</v>
      </c>
      <c r="H25" s="24">
        <v>45154181</v>
      </c>
      <c r="I25" s="24">
        <v>24069134</v>
      </c>
      <c r="J25" s="24">
        <v>15325384</v>
      </c>
      <c r="K25" s="24">
        <f t="shared" si="3"/>
        <v>45101606.333333336</v>
      </c>
      <c r="L25" s="24">
        <f t="shared" si="4"/>
        <v>24016559.333333332</v>
      </c>
      <c r="M25" s="24">
        <f t="shared" si="5"/>
        <v>15272809.333333334</v>
      </c>
      <c r="N25" s="24">
        <v>-157724</v>
      </c>
      <c r="O25" s="24">
        <v>84390975</v>
      </c>
      <c r="P25" s="26">
        <v>4.7300000000000002E-2</v>
      </c>
      <c r="Q25" s="27">
        <v>11370665</v>
      </c>
      <c r="R25" s="27">
        <f t="shared" si="1"/>
        <v>95761640</v>
      </c>
      <c r="S25" s="25">
        <v>0</v>
      </c>
      <c r="T25" s="24">
        <v>1650822</v>
      </c>
      <c r="U25" s="24">
        <v>2550408</v>
      </c>
      <c r="V25" s="24">
        <v>77779</v>
      </c>
      <c r="W25" s="24">
        <v>4123451</v>
      </c>
      <c r="X25" s="26">
        <v>2.3599999999999999E-2</v>
      </c>
      <c r="Y25" s="28">
        <f t="shared" si="2"/>
        <v>168319568</v>
      </c>
      <c r="Z25" s="28">
        <f t="shared" si="6"/>
        <v>183306470</v>
      </c>
      <c r="AA25" s="29">
        <v>112013918.77000003</v>
      </c>
      <c r="AB25" s="24">
        <v>252788322</v>
      </c>
      <c r="AC25" s="24">
        <v>255344810</v>
      </c>
      <c r="AD25" s="24">
        <v>-2556488</v>
      </c>
      <c r="AE25" s="26">
        <v>-0.01</v>
      </c>
      <c r="AF25" s="26">
        <v>4.0399999999999998E-2</v>
      </c>
      <c r="AG25" s="1" t="s">
        <v>19</v>
      </c>
      <c r="AH25" s="24">
        <v>14986902</v>
      </c>
      <c r="AI25" s="24">
        <v>11285086</v>
      </c>
      <c r="AJ25" s="24">
        <v>267775224</v>
      </c>
      <c r="AK25" s="24">
        <v>266629896</v>
      </c>
      <c r="AL25" s="24">
        <v>1145328</v>
      </c>
      <c r="AM25" s="26">
        <v>4.3E-3</v>
      </c>
      <c r="AN25" s="26">
        <v>4.0599999999999997E-2</v>
      </c>
      <c r="AO25" s="30">
        <f t="shared" si="7"/>
        <v>391082028.77000004</v>
      </c>
      <c r="AP25" s="31"/>
      <c r="AQ25" s="30"/>
      <c r="AR25" s="30">
        <v>60965</v>
      </c>
      <c r="AS25" s="30">
        <v>1418</v>
      </c>
      <c r="AT25" s="30">
        <v>829</v>
      </c>
      <c r="AU25" s="30">
        <v>2247</v>
      </c>
      <c r="AV25" s="30">
        <v>371</v>
      </c>
      <c r="AW25" s="30">
        <v>350</v>
      </c>
      <c r="AX25" s="30">
        <v>666</v>
      </c>
      <c r="AY25" s="30">
        <f t="shared" si="8"/>
        <v>3634</v>
      </c>
      <c r="AZ25" s="31"/>
      <c r="BA25" s="31"/>
      <c r="BB25" s="30">
        <f t="shared" si="9"/>
        <v>183306470</v>
      </c>
      <c r="BC25" s="30">
        <f t="shared" si="10"/>
        <v>112013918.77000003</v>
      </c>
      <c r="BD25" s="30">
        <f t="shared" si="11"/>
        <v>45101606.333333336</v>
      </c>
      <c r="BE25" s="30">
        <f t="shared" si="12"/>
        <v>24016559.333333332</v>
      </c>
      <c r="BF25" s="30">
        <f t="shared" si="13"/>
        <v>15272809.333333334</v>
      </c>
      <c r="BG25" s="30">
        <f t="shared" si="14"/>
        <v>11370665</v>
      </c>
      <c r="BH25" s="30">
        <f t="shared" si="15"/>
        <v>95761640</v>
      </c>
      <c r="BI25" s="30">
        <f t="shared" si="16"/>
        <v>391082028.77000004</v>
      </c>
      <c r="BJ25" s="30"/>
      <c r="BK25" s="30">
        <f t="shared" si="17"/>
        <v>3006.7492823751331</v>
      </c>
      <c r="BL25" s="30">
        <f t="shared" si="18"/>
        <v>1837.3479663741496</v>
      </c>
      <c r="BM25" s="30">
        <f t="shared" si="19"/>
        <v>739.79506820853499</v>
      </c>
      <c r="BN25" s="30">
        <f t="shared" si="20"/>
        <v>393.94011864731129</v>
      </c>
      <c r="BO25" s="30">
        <f t="shared" si="21"/>
        <v>250.51766314005306</v>
      </c>
      <c r="BP25" s="30">
        <f t="shared" si="22"/>
        <v>186.51135897646191</v>
      </c>
      <c r="BQ25" s="30">
        <f t="shared" si="23"/>
        <v>1570.7642089723613</v>
      </c>
      <c r="BR25" s="30">
        <f t="shared" si="24"/>
        <v>6414.861457721644</v>
      </c>
      <c r="BS25" s="30"/>
      <c r="BT25" s="30">
        <f t="shared" si="25"/>
        <v>50442.066593285635</v>
      </c>
      <c r="BU25" s="30">
        <f t="shared" si="26"/>
        <v>30823.863172812336</v>
      </c>
      <c r="BV25" s="30">
        <f t="shared" si="27"/>
        <v>12411.00889745001</v>
      </c>
      <c r="BW25" s="30">
        <f t="shared" si="28"/>
        <v>6608.8495688864423</v>
      </c>
      <c r="BX25" s="30">
        <f t="shared" si="29"/>
        <v>4202.7543569987156</v>
      </c>
      <c r="BY25" s="30">
        <f t="shared" si="30"/>
        <v>3128.9667033571823</v>
      </c>
      <c r="BZ25" s="30">
        <f t="shared" si="31"/>
        <v>26351.579526692349</v>
      </c>
      <c r="CA25" s="30">
        <f t="shared" si="32"/>
        <v>107617.50929279033</v>
      </c>
    </row>
    <row r="26" spans="1:79" ht="9.5" customHeight="1" x14ac:dyDescent="0.4">
      <c r="A26" s="3">
        <f t="shared" si="33"/>
        <v>23</v>
      </c>
      <c r="B26" s="11" t="s">
        <v>50</v>
      </c>
      <c r="C26" s="24">
        <v>30584086</v>
      </c>
      <c r="D26" s="24">
        <v>50066676</v>
      </c>
      <c r="E26" s="25">
        <v>0</v>
      </c>
      <c r="F26" s="24">
        <v>80650762</v>
      </c>
      <c r="G26" s="26">
        <v>1.8800000000000001E-2</v>
      </c>
      <c r="H26" s="24">
        <v>20924133</v>
      </c>
      <c r="I26" s="24">
        <v>7441262</v>
      </c>
      <c r="J26" s="24">
        <v>7835883</v>
      </c>
      <c r="K26" s="24">
        <f t="shared" si="3"/>
        <v>20901622</v>
      </c>
      <c r="L26" s="24">
        <f t="shared" si="4"/>
        <v>7418751</v>
      </c>
      <c r="M26" s="24">
        <f t="shared" si="5"/>
        <v>7813372</v>
      </c>
      <c r="N26" s="24">
        <v>-67533</v>
      </c>
      <c r="O26" s="24">
        <v>36133745</v>
      </c>
      <c r="P26" s="26">
        <v>2.0199999999999999E-2</v>
      </c>
      <c r="Q26" s="27">
        <v>12044224</v>
      </c>
      <c r="R26" s="27">
        <f t="shared" si="1"/>
        <v>48177969</v>
      </c>
      <c r="S26" s="25">
        <v>0</v>
      </c>
      <c r="T26" s="25">
        <v>0</v>
      </c>
      <c r="U26" s="24">
        <v>1018901</v>
      </c>
      <c r="V26" s="24">
        <v>18863</v>
      </c>
      <c r="W26" s="24">
        <v>1000038</v>
      </c>
      <c r="X26" s="26">
        <v>5.7000000000000002E-3</v>
      </c>
      <c r="Y26" s="28">
        <f t="shared" si="2"/>
        <v>81650800</v>
      </c>
      <c r="Z26" s="28">
        <f t="shared" si="6"/>
        <v>88363622</v>
      </c>
      <c r="AA26" s="29">
        <v>50592418.18</v>
      </c>
      <c r="AB26" s="24">
        <v>117803408</v>
      </c>
      <c r="AC26" s="24">
        <v>115256718</v>
      </c>
      <c r="AD26" s="24">
        <v>2546690</v>
      </c>
      <c r="AE26" s="26">
        <v>2.2100000000000002E-2</v>
      </c>
      <c r="AF26" s="26">
        <v>1.8800000000000001E-2</v>
      </c>
      <c r="AG26" s="1" t="s">
        <v>50</v>
      </c>
      <c r="AH26" s="24">
        <v>6712822</v>
      </c>
      <c r="AI26" s="24">
        <v>4851565</v>
      </c>
      <c r="AJ26" s="24">
        <v>124516230</v>
      </c>
      <c r="AK26" s="24">
        <v>120108283</v>
      </c>
      <c r="AL26" s="24">
        <v>4407947</v>
      </c>
      <c r="AM26" s="26">
        <v>3.6700000000000003E-2</v>
      </c>
      <c r="AN26" s="26">
        <v>1.89E-2</v>
      </c>
      <c r="AO26" s="30">
        <f t="shared" si="7"/>
        <v>187134009.18000001</v>
      </c>
      <c r="AP26" s="31"/>
      <c r="AQ26" s="30"/>
      <c r="AR26" s="30">
        <v>33621</v>
      </c>
      <c r="AS26" s="30">
        <v>640</v>
      </c>
      <c r="AT26" s="30">
        <v>243</v>
      </c>
      <c r="AU26" s="30">
        <v>883</v>
      </c>
      <c r="AV26" s="30">
        <v>168</v>
      </c>
      <c r="AW26" s="30">
        <v>160</v>
      </c>
      <c r="AX26" s="30">
        <v>310</v>
      </c>
      <c r="AY26" s="30">
        <f t="shared" si="8"/>
        <v>1521</v>
      </c>
      <c r="AZ26" s="31"/>
      <c r="BA26" s="31"/>
      <c r="BB26" s="30">
        <f t="shared" si="9"/>
        <v>88363622</v>
      </c>
      <c r="BC26" s="30">
        <f t="shared" si="10"/>
        <v>50592418.18</v>
      </c>
      <c r="BD26" s="30">
        <f t="shared" si="11"/>
        <v>20901622</v>
      </c>
      <c r="BE26" s="30">
        <f t="shared" si="12"/>
        <v>7418751</v>
      </c>
      <c r="BF26" s="30">
        <f t="shared" si="13"/>
        <v>7813372</v>
      </c>
      <c r="BG26" s="30">
        <f t="shared" si="14"/>
        <v>12044224</v>
      </c>
      <c r="BH26" s="30">
        <f t="shared" si="15"/>
        <v>48177969</v>
      </c>
      <c r="BI26" s="30">
        <f t="shared" si="16"/>
        <v>187134009.18000001</v>
      </c>
      <c r="BJ26" s="30"/>
      <c r="BK26" s="30">
        <f t="shared" si="17"/>
        <v>2628.2270604681598</v>
      </c>
      <c r="BL26" s="30">
        <f t="shared" si="18"/>
        <v>1504.7862401475268</v>
      </c>
      <c r="BM26" s="30">
        <f t="shared" si="19"/>
        <v>621.68353112637931</v>
      </c>
      <c r="BN26" s="30">
        <f t="shared" si="20"/>
        <v>220.65824930846793</v>
      </c>
      <c r="BO26" s="30">
        <f t="shared" si="21"/>
        <v>232.39558609202581</v>
      </c>
      <c r="BP26" s="30">
        <f t="shared" si="22"/>
        <v>358.23515064989141</v>
      </c>
      <c r="BQ26" s="30">
        <f t="shared" si="23"/>
        <v>1432.9725171767645</v>
      </c>
      <c r="BR26" s="30">
        <f t="shared" si="24"/>
        <v>5565.9858177924516</v>
      </c>
      <c r="BS26" s="30"/>
      <c r="BT26" s="30">
        <f t="shared" si="25"/>
        <v>58095.740959894807</v>
      </c>
      <c r="BU26" s="30">
        <f t="shared" si="26"/>
        <v>33262.602353714661</v>
      </c>
      <c r="BV26" s="30">
        <f t="shared" si="27"/>
        <v>13742.026298487837</v>
      </c>
      <c r="BW26" s="30">
        <f t="shared" si="28"/>
        <v>4877.5483234714002</v>
      </c>
      <c r="BX26" s="30">
        <f t="shared" si="29"/>
        <v>5136.9967126890206</v>
      </c>
      <c r="BY26" s="30">
        <f t="shared" si="30"/>
        <v>7918.6219592373436</v>
      </c>
      <c r="BZ26" s="30">
        <f t="shared" si="31"/>
        <v>31675.193293885601</v>
      </c>
      <c r="CA26" s="30">
        <f t="shared" si="32"/>
        <v>123033.53660749507</v>
      </c>
    </row>
    <row r="27" spans="1:79" ht="9.5" customHeight="1" x14ac:dyDescent="0.4">
      <c r="A27" s="3">
        <f t="shared" si="33"/>
        <v>24</v>
      </c>
      <c r="B27" s="11" t="s">
        <v>51</v>
      </c>
      <c r="C27" s="24">
        <v>51737531</v>
      </c>
      <c r="D27" s="24">
        <v>82097843</v>
      </c>
      <c r="E27" s="25">
        <v>0</v>
      </c>
      <c r="F27" s="24">
        <v>133835374</v>
      </c>
      <c r="G27" s="26">
        <v>3.1099999999999999E-2</v>
      </c>
      <c r="H27" s="24">
        <v>29186025</v>
      </c>
      <c r="I27" s="24">
        <v>10803188</v>
      </c>
      <c r="J27" s="24">
        <v>14459274</v>
      </c>
      <c r="K27" s="24">
        <f t="shared" si="3"/>
        <v>29152167.333333332</v>
      </c>
      <c r="L27" s="24">
        <f t="shared" si="4"/>
        <v>10769330.333333334</v>
      </c>
      <c r="M27" s="24">
        <f t="shared" si="5"/>
        <v>14425416.333333334</v>
      </c>
      <c r="N27" s="24">
        <v>-101573</v>
      </c>
      <c r="O27" s="24">
        <v>54346914</v>
      </c>
      <c r="P27" s="26">
        <v>3.0499999999999999E-2</v>
      </c>
      <c r="Q27" s="27">
        <v>7464024</v>
      </c>
      <c r="R27" s="27">
        <f t="shared" si="1"/>
        <v>61810938</v>
      </c>
      <c r="S27" s="25">
        <v>0</v>
      </c>
      <c r="T27" s="25">
        <v>0</v>
      </c>
      <c r="U27" s="24">
        <v>1642436</v>
      </c>
      <c r="V27" s="24">
        <v>30407</v>
      </c>
      <c r="W27" s="24">
        <v>1612029</v>
      </c>
      <c r="X27" s="26">
        <v>9.1999999999999998E-3</v>
      </c>
      <c r="Y27" s="28">
        <f t="shared" si="2"/>
        <v>135447403</v>
      </c>
      <c r="Z27" s="28">
        <f t="shared" si="6"/>
        <v>146912324</v>
      </c>
      <c r="AA27" s="29">
        <v>89891427.800000012</v>
      </c>
      <c r="AB27" s="24">
        <v>189824724</v>
      </c>
      <c r="AC27" s="24">
        <v>184585360</v>
      </c>
      <c r="AD27" s="24">
        <v>5239364</v>
      </c>
      <c r="AE27" s="26">
        <v>2.8400000000000002E-2</v>
      </c>
      <c r="AF27" s="26">
        <v>3.0300000000000001E-2</v>
      </c>
      <c r="AG27" s="1" t="s">
        <v>51</v>
      </c>
      <c r="AH27" s="24">
        <v>11464921</v>
      </c>
      <c r="AI27" s="24">
        <v>8901151</v>
      </c>
      <c r="AJ27" s="24">
        <v>201289645</v>
      </c>
      <c r="AK27" s="24">
        <v>193486511</v>
      </c>
      <c r="AL27" s="24">
        <v>7803134</v>
      </c>
      <c r="AM27" s="26">
        <v>4.0300000000000002E-2</v>
      </c>
      <c r="AN27" s="26">
        <v>3.0499999999999999E-2</v>
      </c>
      <c r="AO27" s="30">
        <f t="shared" si="7"/>
        <v>298614689.80000001</v>
      </c>
      <c r="AP27" s="31"/>
      <c r="AQ27" s="30"/>
      <c r="AR27" s="30">
        <v>45407</v>
      </c>
      <c r="AS27" s="30">
        <v>1038</v>
      </c>
      <c r="AT27" s="30">
        <v>994</v>
      </c>
      <c r="AU27" s="30">
        <v>2032</v>
      </c>
      <c r="AV27" s="30">
        <v>152</v>
      </c>
      <c r="AW27" s="30">
        <v>240</v>
      </c>
      <c r="AX27" s="30">
        <v>988</v>
      </c>
      <c r="AY27" s="30">
        <f t="shared" si="8"/>
        <v>3412</v>
      </c>
      <c r="AZ27" s="31"/>
      <c r="BA27" s="31"/>
      <c r="BB27" s="30">
        <f t="shared" si="9"/>
        <v>146912324</v>
      </c>
      <c r="BC27" s="30">
        <f t="shared" si="10"/>
        <v>89891427.800000012</v>
      </c>
      <c r="BD27" s="30">
        <f t="shared" si="11"/>
        <v>29152167.333333332</v>
      </c>
      <c r="BE27" s="30">
        <f t="shared" si="12"/>
        <v>10769330.333333334</v>
      </c>
      <c r="BF27" s="30">
        <f t="shared" si="13"/>
        <v>14425416.333333334</v>
      </c>
      <c r="BG27" s="30">
        <f t="shared" si="14"/>
        <v>7464024</v>
      </c>
      <c r="BH27" s="30">
        <f t="shared" si="15"/>
        <v>61810938</v>
      </c>
      <c r="BI27" s="30">
        <f t="shared" si="16"/>
        <v>298614689.80000001</v>
      </c>
      <c r="BJ27" s="30"/>
      <c r="BK27" s="30">
        <f t="shared" si="17"/>
        <v>3235.4554143634241</v>
      </c>
      <c r="BL27" s="30">
        <f t="shared" si="18"/>
        <v>1979.6821591384592</v>
      </c>
      <c r="BM27" s="30">
        <f t="shared" si="19"/>
        <v>642.01923345152363</v>
      </c>
      <c r="BN27" s="30">
        <f t="shared" si="20"/>
        <v>237.17335065812173</v>
      </c>
      <c r="BO27" s="30">
        <f t="shared" si="21"/>
        <v>317.6914646053105</v>
      </c>
      <c r="BP27" s="30">
        <f t="shared" si="22"/>
        <v>164.38046997159029</v>
      </c>
      <c r="BQ27" s="30">
        <f t="shared" si="23"/>
        <v>1361.2645186865461</v>
      </c>
      <c r="BR27" s="30">
        <f t="shared" si="24"/>
        <v>6576.4020921884294</v>
      </c>
      <c r="BS27" s="30"/>
      <c r="BT27" s="30">
        <f t="shared" si="25"/>
        <v>43057.539273153576</v>
      </c>
      <c r="BU27" s="30">
        <f t="shared" si="26"/>
        <v>26345.670515826499</v>
      </c>
      <c r="BV27" s="30">
        <f t="shared" si="27"/>
        <v>8544.0115279406018</v>
      </c>
      <c r="BW27" s="30">
        <f t="shared" si="28"/>
        <v>3156.3101797577178</v>
      </c>
      <c r="BX27" s="30">
        <f t="shared" si="29"/>
        <v>4227.8476944118802</v>
      </c>
      <c r="BY27" s="30">
        <f t="shared" si="30"/>
        <v>2187.580304806565</v>
      </c>
      <c r="BZ27" s="30">
        <f t="shared" si="31"/>
        <v>18115.749706916766</v>
      </c>
      <c r="CA27" s="30">
        <f t="shared" si="32"/>
        <v>87518.959495896837</v>
      </c>
    </row>
    <row r="28" spans="1:79" ht="16.5" customHeight="1" x14ac:dyDescent="0.4">
      <c r="A28" s="3">
        <f t="shared" si="33"/>
        <v>25</v>
      </c>
      <c r="B28" s="11" t="s">
        <v>151</v>
      </c>
      <c r="C28" s="24">
        <v>24696009</v>
      </c>
      <c r="D28" s="24">
        <v>38257535</v>
      </c>
      <c r="E28" s="25">
        <v>0</v>
      </c>
      <c r="F28" s="24">
        <v>62953544</v>
      </c>
      <c r="G28" s="26">
        <v>1.46E-2</v>
      </c>
      <c r="H28" s="24">
        <v>16582601</v>
      </c>
      <c r="I28" s="24">
        <v>4373214</v>
      </c>
      <c r="J28" s="24">
        <v>5819335</v>
      </c>
      <c r="K28" s="24">
        <f t="shared" si="3"/>
        <v>16565951.333333334</v>
      </c>
      <c r="L28" s="24">
        <f t="shared" si="4"/>
        <v>4356564.333333333</v>
      </c>
      <c r="M28" s="24">
        <f t="shared" si="5"/>
        <v>5802685.333333333</v>
      </c>
      <c r="N28" s="24">
        <v>-49949</v>
      </c>
      <c r="O28" s="24">
        <v>26725201</v>
      </c>
      <c r="P28" s="26">
        <v>1.4999999999999999E-2</v>
      </c>
      <c r="Q28" s="27">
        <v>3866725</v>
      </c>
      <c r="R28" s="27">
        <f t="shared" si="1"/>
        <v>30591926</v>
      </c>
      <c r="S28" s="25">
        <v>0</v>
      </c>
      <c r="T28" s="25">
        <v>0</v>
      </c>
      <c r="U28" s="24">
        <v>795323</v>
      </c>
      <c r="V28" s="24">
        <v>14724</v>
      </c>
      <c r="W28" s="24">
        <v>780599</v>
      </c>
      <c r="X28" s="26">
        <v>4.4999999999999997E-3</v>
      </c>
      <c r="Y28" s="28">
        <f t="shared" si="2"/>
        <v>63734143</v>
      </c>
      <c r="Z28" s="28">
        <f t="shared" si="6"/>
        <v>68362450</v>
      </c>
      <c r="AA28" s="29">
        <v>39913328</v>
      </c>
      <c r="AB28" s="24">
        <v>90474068</v>
      </c>
      <c r="AC28" s="24">
        <v>88052364</v>
      </c>
      <c r="AD28" s="24">
        <v>2421704</v>
      </c>
      <c r="AE28" s="26">
        <v>2.75E-2</v>
      </c>
      <c r="AF28" s="26">
        <v>1.4500000000000001E-2</v>
      </c>
      <c r="AG28" s="1" t="s">
        <v>152</v>
      </c>
      <c r="AH28" s="24">
        <v>4628307</v>
      </c>
      <c r="AI28" s="24">
        <v>3084300</v>
      </c>
      <c r="AJ28" s="24">
        <v>95102375</v>
      </c>
      <c r="AK28" s="24">
        <v>91136664</v>
      </c>
      <c r="AL28" s="24">
        <v>3965711</v>
      </c>
      <c r="AM28" s="26">
        <v>4.3499999999999997E-2</v>
      </c>
      <c r="AN28" s="26">
        <v>1.44E-2</v>
      </c>
      <c r="AO28" s="30">
        <f t="shared" si="7"/>
        <v>138867704</v>
      </c>
      <c r="AP28" s="31"/>
      <c r="AQ28" s="30"/>
      <c r="AR28" s="30">
        <v>26668</v>
      </c>
      <c r="AS28" s="30">
        <v>573</v>
      </c>
      <c r="AT28" s="30">
        <v>219</v>
      </c>
      <c r="AU28" s="30">
        <v>792</v>
      </c>
      <c r="AV28" s="30">
        <v>133</v>
      </c>
      <c r="AW28" s="30">
        <v>102</v>
      </c>
      <c r="AX28" s="30">
        <v>335</v>
      </c>
      <c r="AY28" s="30">
        <f t="shared" si="8"/>
        <v>1362</v>
      </c>
      <c r="AZ28" s="31"/>
      <c r="BA28" s="31"/>
      <c r="BB28" s="30">
        <f t="shared" si="9"/>
        <v>68362450</v>
      </c>
      <c r="BC28" s="30">
        <f t="shared" si="10"/>
        <v>39913328</v>
      </c>
      <c r="BD28" s="30">
        <f t="shared" si="11"/>
        <v>16565951.333333334</v>
      </c>
      <c r="BE28" s="30">
        <f t="shared" si="12"/>
        <v>4356564.333333333</v>
      </c>
      <c r="BF28" s="30">
        <f t="shared" si="13"/>
        <v>5802685.333333333</v>
      </c>
      <c r="BG28" s="30">
        <f t="shared" si="14"/>
        <v>3866725</v>
      </c>
      <c r="BH28" s="30">
        <f t="shared" si="15"/>
        <v>30591926</v>
      </c>
      <c r="BI28" s="30">
        <f t="shared" si="16"/>
        <v>138867704</v>
      </c>
      <c r="BJ28" s="30"/>
      <c r="BK28" s="30">
        <f t="shared" si="17"/>
        <v>2563.4637018149092</v>
      </c>
      <c r="BL28" s="30">
        <f t="shared" si="18"/>
        <v>1496.6749662516875</v>
      </c>
      <c r="BM28" s="30">
        <f t="shared" si="19"/>
        <v>621.19211539423031</v>
      </c>
      <c r="BN28" s="30">
        <f t="shared" si="20"/>
        <v>163.36299435028246</v>
      </c>
      <c r="BO28" s="30">
        <f t="shared" si="21"/>
        <v>217.58982050897453</v>
      </c>
      <c r="BP28" s="30">
        <f t="shared" si="22"/>
        <v>144.99493775311234</v>
      </c>
      <c r="BQ28" s="30">
        <f t="shared" si="23"/>
        <v>1147.1398680065997</v>
      </c>
      <c r="BR28" s="30">
        <f t="shared" si="24"/>
        <v>5207.2785360731959</v>
      </c>
      <c r="BS28" s="30"/>
      <c r="BT28" s="30">
        <f t="shared" si="25"/>
        <v>50192.694566813509</v>
      </c>
      <c r="BU28" s="30">
        <f t="shared" si="26"/>
        <v>29304.93979441997</v>
      </c>
      <c r="BV28" s="30">
        <f t="shared" si="27"/>
        <v>12162.959862946647</v>
      </c>
      <c r="BW28" s="30">
        <f t="shared" si="28"/>
        <v>3198.6522271169847</v>
      </c>
      <c r="BX28" s="30">
        <f t="shared" si="29"/>
        <v>4260.4150758688202</v>
      </c>
      <c r="BY28" s="30">
        <f t="shared" si="30"/>
        <v>2839.005139500734</v>
      </c>
      <c r="BZ28" s="30">
        <f t="shared" si="31"/>
        <v>22461.032305433186</v>
      </c>
      <c r="CA28" s="30">
        <f t="shared" si="32"/>
        <v>101958.66666666667</v>
      </c>
    </row>
    <row r="29" spans="1:79" ht="9.5" customHeight="1" x14ac:dyDescent="0.4">
      <c r="A29" s="3">
        <f t="shared" si="33"/>
        <v>26</v>
      </c>
      <c r="B29" s="11" t="s">
        <v>20</v>
      </c>
      <c r="C29" s="24">
        <v>7692649</v>
      </c>
      <c r="D29" s="24">
        <v>12135489</v>
      </c>
      <c r="E29" s="25">
        <v>0</v>
      </c>
      <c r="F29" s="24">
        <v>19828138</v>
      </c>
      <c r="G29" s="26">
        <v>4.5999999999999999E-3</v>
      </c>
      <c r="H29" s="24">
        <v>4754440</v>
      </c>
      <c r="I29" s="24">
        <v>2147217</v>
      </c>
      <c r="J29" s="24">
        <v>1778414</v>
      </c>
      <c r="K29" s="24">
        <f t="shared" si="3"/>
        <v>4749042.333333333</v>
      </c>
      <c r="L29" s="24">
        <f t="shared" si="4"/>
        <v>2141819.3333333335</v>
      </c>
      <c r="M29" s="24">
        <f t="shared" si="5"/>
        <v>1773016.3333333333</v>
      </c>
      <c r="N29" s="24">
        <v>-16193</v>
      </c>
      <c r="O29" s="24">
        <v>8663878</v>
      </c>
      <c r="P29" s="26">
        <v>4.8999999999999998E-3</v>
      </c>
      <c r="Q29" s="27">
        <v>0</v>
      </c>
      <c r="R29" s="27">
        <f t="shared" si="1"/>
        <v>8663878</v>
      </c>
      <c r="S29" s="25">
        <v>0</v>
      </c>
      <c r="T29" s="25">
        <v>0</v>
      </c>
      <c r="U29" s="24">
        <v>250499</v>
      </c>
      <c r="V29" s="24">
        <v>4638</v>
      </c>
      <c r="W29" s="24">
        <v>245861</v>
      </c>
      <c r="X29" s="26">
        <v>1.4E-3</v>
      </c>
      <c r="Y29" s="28">
        <f t="shared" si="2"/>
        <v>20073999</v>
      </c>
      <c r="Z29" s="28">
        <f t="shared" si="6"/>
        <v>21592591</v>
      </c>
      <c r="AA29" s="29">
        <v>8149555.5899999999</v>
      </c>
      <c r="AB29" s="24">
        <v>28742515</v>
      </c>
      <c r="AC29" s="24">
        <v>28296779</v>
      </c>
      <c r="AD29" s="24">
        <v>445736</v>
      </c>
      <c r="AE29" s="26">
        <v>1.5800000000000002E-2</v>
      </c>
      <c r="AF29" s="26">
        <v>4.5999999999999999E-3</v>
      </c>
      <c r="AG29" s="1" t="s">
        <v>20</v>
      </c>
      <c r="AH29" s="24">
        <v>1518592</v>
      </c>
      <c r="AI29" s="24">
        <v>1043350</v>
      </c>
      <c r="AJ29" s="24">
        <v>30261107</v>
      </c>
      <c r="AK29" s="24">
        <v>29340129</v>
      </c>
      <c r="AL29" s="24">
        <v>920978</v>
      </c>
      <c r="AM29" s="26">
        <v>3.1399999999999997E-2</v>
      </c>
      <c r="AN29" s="26">
        <v>4.5999999999999999E-3</v>
      </c>
      <c r="AO29" s="30">
        <f t="shared" si="7"/>
        <v>38406024.590000004</v>
      </c>
      <c r="AP29" s="31"/>
      <c r="AQ29" s="30"/>
      <c r="AR29" s="30">
        <v>6728</v>
      </c>
      <c r="AS29" s="30">
        <v>210</v>
      </c>
      <c r="AT29" s="30">
        <v>156</v>
      </c>
      <c r="AU29" s="30">
        <v>366</v>
      </c>
      <c r="AV29" s="30">
        <v>40</v>
      </c>
      <c r="AW29" s="30">
        <v>38</v>
      </c>
      <c r="AX29" s="30">
        <v>27</v>
      </c>
      <c r="AY29" s="30">
        <f t="shared" si="8"/>
        <v>471</v>
      </c>
      <c r="AZ29" s="31"/>
      <c r="BA29" s="31"/>
      <c r="BB29" s="30">
        <f t="shared" si="9"/>
        <v>21592591</v>
      </c>
      <c r="BC29" s="30">
        <f t="shared" si="10"/>
        <v>8149555.5899999999</v>
      </c>
      <c r="BD29" s="30">
        <f t="shared" si="11"/>
        <v>4749042.333333333</v>
      </c>
      <c r="BE29" s="30">
        <f t="shared" si="12"/>
        <v>2141819.3333333335</v>
      </c>
      <c r="BF29" s="30">
        <f t="shared" si="13"/>
        <v>1773016.3333333333</v>
      </c>
      <c r="BG29" s="30">
        <f t="shared" si="14"/>
        <v>0</v>
      </c>
      <c r="BH29" s="30">
        <f t="shared" si="15"/>
        <v>8663878</v>
      </c>
      <c r="BI29" s="30">
        <f t="shared" si="16"/>
        <v>38406024.590000004</v>
      </c>
      <c r="BJ29" s="30"/>
      <c r="BK29" s="30">
        <f t="shared" si="17"/>
        <v>3209.3625148632582</v>
      </c>
      <c r="BL29" s="30">
        <f t="shared" si="18"/>
        <v>1211.2894753269916</v>
      </c>
      <c r="BM29" s="30">
        <f t="shared" si="19"/>
        <v>705.86241577487112</v>
      </c>
      <c r="BN29" s="30">
        <f t="shared" si="20"/>
        <v>318.34413396749903</v>
      </c>
      <c r="BO29" s="30">
        <f t="shared" si="21"/>
        <v>263.52799246928259</v>
      </c>
      <c r="BP29" s="30">
        <f t="shared" si="22"/>
        <v>0</v>
      </c>
      <c r="BQ29" s="30">
        <f t="shared" si="23"/>
        <v>1287.7345422116528</v>
      </c>
      <c r="BR29" s="30">
        <f t="shared" si="24"/>
        <v>5708.3865324019034</v>
      </c>
      <c r="BS29" s="30"/>
      <c r="BT29" s="30">
        <f t="shared" si="25"/>
        <v>45844.142250530786</v>
      </c>
      <c r="BU29" s="30">
        <f t="shared" si="26"/>
        <v>17302.665796178342</v>
      </c>
      <c r="BV29" s="30">
        <f t="shared" si="27"/>
        <v>10082.892427459306</v>
      </c>
      <c r="BW29" s="30">
        <f t="shared" si="28"/>
        <v>4547.3871196036807</v>
      </c>
      <c r="BX29" s="30">
        <f t="shared" si="29"/>
        <v>3764.3658881811748</v>
      </c>
      <c r="BY29" s="30">
        <f t="shared" si="30"/>
        <v>0</v>
      </c>
      <c r="BZ29" s="30">
        <f t="shared" si="31"/>
        <v>18394.645435244161</v>
      </c>
      <c r="CA29" s="30">
        <f t="shared" si="32"/>
        <v>81541.4534819533</v>
      </c>
    </row>
    <row r="30" spans="1:79" ht="9.5" customHeight="1" x14ac:dyDescent="0.4">
      <c r="A30" s="3">
        <f t="shared" si="33"/>
        <v>27</v>
      </c>
      <c r="B30" s="11" t="s">
        <v>52</v>
      </c>
      <c r="C30" s="24">
        <v>77488549</v>
      </c>
      <c r="D30" s="24">
        <v>140776854</v>
      </c>
      <c r="E30" s="25">
        <v>0</v>
      </c>
      <c r="F30" s="24">
        <v>218265403</v>
      </c>
      <c r="G30" s="26">
        <v>5.0799999999999998E-2</v>
      </c>
      <c r="H30" s="24">
        <v>49054410</v>
      </c>
      <c r="I30" s="24">
        <v>25356660</v>
      </c>
      <c r="J30" s="24">
        <v>16678072</v>
      </c>
      <c r="K30" s="24">
        <f t="shared" si="3"/>
        <v>48997768</v>
      </c>
      <c r="L30" s="24">
        <f t="shared" si="4"/>
        <v>25300018</v>
      </c>
      <c r="M30" s="24">
        <f t="shared" si="5"/>
        <v>16621430</v>
      </c>
      <c r="N30" s="24">
        <v>-169926</v>
      </c>
      <c r="O30" s="24">
        <v>90919216</v>
      </c>
      <c r="P30" s="26">
        <v>5.0900000000000001E-2</v>
      </c>
      <c r="Q30" s="27">
        <v>8541718</v>
      </c>
      <c r="R30" s="27">
        <f t="shared" si="1"/>
        <v>99460934</v>
      </c>
      <c r="S30" s="24">
        <v>3040268</v>
      </c>
      <c r="T30" s="24">
        <v>3046826</v>
      </c>
      <c r="U30" s="24">
        <v>2747699</v>
      </c>
      <c r="V30" s="24">
        <v>163561</v>
      </c>
      <c r="W30" s="24">
        <v>8671232</v>
      </c>
      <c r="X30" s="26">
        <v>4.9500000000000002E-2</v>
      </c>
      <c r="Y30" s="28">
        <f t="shared" si="2"/>
        <v>226936635</v>
      </c>
      <c r="Z30" s="28">
        <f t="shared" si="6"/>
        <v>242051240</v>
      </c>
      <c r="AA30" s="29">
        <v>81898522.219999999</v>
      </c>
      <c r="AB30" s="24">
        <v>318019412</v>
      </c>
      <c r="AC30" s="24">
        <v>321705830</v>
      </c>
      <c r="AD30" s="24">
        <v>-3686418</v>
      </c>
      <c r="AE30" s="26">
        <v>-1.15E-2</v>
      </c>
      <c r="AF30" s="26">
        <v>5.0799999999999998E-2</v>
      </c>
      <c r="AG30" s="1" t="s">
        <v>52</v>
      </c>
      <c r="AH30" s="24">
        <v>15114605</v>
      </c>
      <c r="AI30" s="24">
        <v>10680705</v>
      </c>
      <c r="AJ30" s="24">
        <v>333134017</v>
      </c>
      <c r="AK30" s="24">
        <v>332386535</v>
      </c>
      <c r="AL30" s="24">
        <v>747482</v>
      </c>
      <c r="AM30" s="26">
        <v>2.2000000000000001E-3</v>
      </c>
      <c r="AN30" s="26">
        <v>5.0500000000000003E-2</v>
      </c>
      <c r="AO30" s="30">
        <f t="shared" si="7"/>
        <v>423410696.22000003</v>
      </c>
      <c r="AP30" s="31"/>
      <c r="AQ30" s="30"/>
      <c r="AR30" s="30">
        <v>73920</v>
      </c>
      <c r="AS30" s="30">
        <v>1546</v>
      </c>
      <c r="AT30" s="30">
        <v>500</v>
      </c>
      <c r="AU30" s="30">
        <v>2046</v>
      </c>
      <c r="AV30" s="30">
        <v>473</v>
      </c>
      <c r="AW30" s="30">
        <v>577</v>
      </c>
      <c r="AX30" s="30">
        <v>315</v>
      </c>
      <c r="AY30" s="30">
        <f t="shared" si="8"/>
        <v>3411</v>
      </c>
      <c r="AZ30" s="31"/>
      <c r="BA30" s="31"/>
      <c r="BB30" s="30">
        <f t="shared" si="9"/>
        <v>242051240</v>
      </c>
      <c r="BC30" s="30">
        <f t="shared" si="10"/>
        <v>81898522.219999999</v>
      </c>
      <c r="BD30" s="30">
        <f t="shared" si="11"/>
        <v>48997768</v>
      </c>
      <c r="BE30" s="30">
        <f t="shared" si="12"/>
        <v>25300018</v>
      </c>
      <c r="BF30" s="30">
        <f t="shared" si="13"/>
        <v>16621430</v>
      </c>
      <c r="BG30" s="30">
        <f t="shared" si="14"/>
        <v>8541718</v>
      </c>
      <c r="BH30" s="30">
        <f t="shared" si="15"/>
        <v>99460934</v>
      </c>
      <c r="BI30" s="30">
        <f t="shared" si="16"/>
        <v>423410696.22000003</v>
      </c>
      <c r="BJ30" s="30"/>
      <c r="BK30" s="30">
        <f t="shared" si="17"/>
        <v>3274.5027056277058</v>
      </c>
      <c r="BL30" s="30">
        <f t="shared" si="18"/>
        <v>1107.9345538419914</v>
      </c>
      <c r="BM30" s="30">
        <f t="shared" si="19"/>
        <v>662.84859307359307</v>
      </c>
      <c r="BN30" s="30">
        <f t="shared" si="20"/>
        <v>342.26214826839828</v>
      </c>
      <c r="BO30" s="30">
        <f t="shared" si="21"/>
        <v>224.85700757575756</v>
      </c>
      <c r="BP30" s="30">
        <f t="shared" si="22"/>
        <v>115.55354437229437</v>
      </c>
      <c r="BQ30" s="30">
        <f t="shared" si="23"/>
        <v>1345.5212932900433</v>
      </c>
      <c r="BR30" s="30">
        <f t="shared" si="24"/>
        <v>5727.958552759741</v>
      </c>
      <c r="BS30" s="30"/>
      <c r="BT30" s="30">
        <f t="shared" si="25"/>
        <v>70961.958369979475</v>
      </c>
      <c r="BU30" s="30">
        <f t="shared" si="26"/>
        <v>24010.12085019056</v>
      </c>
      <c r="BV30" s="30">
        <f t="shared" si="27"/>
        <v>14364.63441805922</v>
      </c>
      <c r="BW30" s="30">
        <f t="shared" si="28"/>
        <v>7417.1849897390794</v>
      </c>
      <c r="BX30" s="30">
        <f t="shared" si="29"/>
        <v>4872.8906479038405</v>
      </c>
      <c r="BY30" s="30">
        <f t="shared" si="30"/>
        <v>2504.168279097039</v>
      </c>
      <c r="BZ30" s="30">
        <f t="shared" si="31"/>
        <v>29158.878334799178</v>
      </c>
      <c r="CA30" s="30">
        <f t="shared" si="32"/>
        <v>124130.95755496922</v>
      </c>
    </row>
    <row r="31" spans="1:79" ht="9.5" customHeight="1" x14ac:dyDescent="0.4">
      <c r="A31" s="3">
        <f t="shared" si="33"/>
        <v>28</v>
      </c>
      <c r="B31" s="11" t="s">
        <v>21</v>
      </c>
      <c r="C31" s="24">
        <v>28458428</v>
      </c>
      <c r="D31" s="24">
        <v>54739625</v>
      </c>
      <c r="E31" s="25">
        <v>0</v>
      </c>
      <c r="F31" s="24">
        <v>83198053</v>
      </c>
      <c r="G31" s="26">
        <v>1.9300000000000001E-2</v>
      </c>
      <c r="H31" s="24">
        <v>18521350</v>
      </c>
      <c r="I31" s="24">
        <v>5294044</v>
      </c>
      <c r="J31" s="24">
        <v>6277474</v>
      </c>
      <c r="K31" s="24">
        <f t="shared" si="3"/>
        <v>18502637.333333332</v>
      </c>
      <c r="L31" s="24">
        <f t="shared" si="4"/>
        <v>5275331.333333333</v>
      </c>
      <c r="M31" s="24">
        <f t="shared" si="5"/>
        <v>6258761.333333333</v>
      </c>
      <c r="N31" s="24">
        <v>-56138</v>
      </c>
      <c r="O31" s="24">
        <v>30036730</v>
      </c>
      <c r="P31" s="26">
        <v>1.6799999999999999E-2</v>
      </c>
      <c r="Q31" s="27">
        <v>1077693</v>
      </c>
      <c r="R31" s="27">
        <f t="shared" si="1"/>
        <v>31114423</v>
      </c>
      <c r="S31" s="24">
        <v>3540693</v>
      </c>
      <c r="T31" s="24">
        <v>1872657</v>
      </c>
      <c r="U31" s="24">
        <v>907750</v>
      </c>
      <c r="V31" s="24">
        <v>117025</v>
      </c>
      <c r="W31" s="24">
        <v>6204075</v>
      </c>
      <c r="X31" s="26">
        <v>3.5499999999999997E-2</v>
      </c>
      <c r="Y31" s="28">
        <f t="shared" si="2"/>
        <v>89402128</v>
      </c>
      <c r="Z31" s="28">
        <f t="shared" si="6"/>
        <v>94595367</v>
      </c>
      <c r="AA31" s="29">
        <v>41048828.230000004</v>
      </c>
      <c r="AB31" s="24">
        <v>119555883</v>
      </c>
      <c r="AC31" s="24">
        <v>121069523</v>
      </c>
      <c r="AD31" s="24">
        <v>-1513640</v>
      </c>
      <c r="AE31" s="26">
        <v>-1.2500000000000001E-2</v>
      </c>
      <c r="AF31" s="26">
        <v>1.9099999999999999E-2</v>
      </c>
      <c r="AG31" s="1" t="s">
        <v>53</v>
      </c>
      <c r="AH31" s="24">
        <v>5193239</v>
      </c>
      <c r="AI31" s="24">
        <v>3658948</v>
      </c>
      <c r="AJ31" s="24">
        <v>124749122</v>
      </c>
      <c r="AK31" s="24">
        <v>124728471</v>
      </c>
      <c r="AL31" s="24">
        <v>20651</v>
      </c>
      <c r="AM31" s="26">
        <v>2.0000000000000001E-4</v>
      </c>
      <c r="AN31" s="26">
        <v>1.89E-2</v>
      </c>
      <c r="AO31" s="30">
        <f t="shared" si="7"/>
        <v>166758618.23000002</v>
      </c>
      <c r="AP31" s="31"/>
      <c r="AQ31" s="30"/>
      <c r="AR31" s="30">
        <v>24244</v>
      </c>
      <c r="AS31" s="30">
        <v>625</v>
      </c>
      <c r="AT31" s="30">
        <v>182</v>
      </c>
      <c r="AU31" s="30">
        <v>807</v>
      </c>
      <c r="AV31" s="30">
        <v>205</v>
      </c>
      <c r="AW31" s="30">
        <v>150</v>
      </c>
      <c r="AX31" s="30">
        <v>158</v>
      </c>
      <c r="AY31" s="30">
        <f t="shared" si="8"/>
        <v>1320</v>
      </c>
      <c r="AZ31" s="31"/>
      <c r="BA31" s="31"/>
      <c r="BB31" s="30">
        <f t="shared" si="9"/>
        <v>94595367</v>
      </c>
      <c r="BC31" s="30">
        <f t="shared" si="10"/>
        <v>41048828.230000004</v>
      </c>
      <c r="BD31" s="30">
        <f t="shared" si="11"/>
        <v>18502637.333333332</v>
      </c>
      <c r="BE31" s="30">
        <f t="shared" si="12"/>
        <v>5275331.333333333</v>
      </c>
      <c r="BF31" s="30">
        <f t="shared" si="13"/>
        <v>6258761.333333333</v>
      </c>
      <c r="BG31" s="30">
        <f t="shared" si="14"/>
        <v>1077693</v>
      </c>
      <c r="BH31" s="30">
        <f t="shared" si="15"/>
        <v>31114423</v>
      </c>
      <c r="BI31" s="30">
        <f t="shared" si="16"/>
        <v>166758618.23000002</v>
      </c>
      <c r="BJ31" s="30"/>
      <c r="BK31" s="30">
        <f t="shared" si="17"/>
        <v>3901.8052714073583</v>
      </c>
      <c r="BL31" s="30">
        <f t="shared" si="18"/>
        <v>1693.1541094703846</v>
      </c>
      <c r="BM31" s="30">
        <f t="shared" si="19"/>
        <v>763.18418302810312</v>
      </c>
      <c r="BN31" s="30">
        <f t="shared" si="20"/>
        <v>217.59327393719406</v>
      </c>
      <c r="BO31" s="30">
        <f t="shared" si="21"/>
        <v>258.15712478688886</v>
      </c>
      <c r="BP31" s="30">
        <f t="shared" si="22"/>
        <v>44.451946873453224</v>
      </c>
      <c r="BQ31" s="30">
        <f t="shared" si="23"/>
        <v>1283.3865286256394</v>
      </c>
      <c r="BR31" s="30">
        <f t="shared" si="24"/>
        <v>6878.3459095033832</v>
      </c>
      <c r="BS31" s="30"/>
      <c r="BT31" s="30">
        <f t="shared" si="25"/>
        <v>71663.156818181815</v>
      </c>
      <c r="BU31" s="30">
        <f t="shared" si="26"/>
        <v>31097.597143939398</v>
      </c>
      <c r="BV31" s="30">
        <f t="shared" si="27"/>
        <v>14017.149494949494</v>
      </c>
      <c r="BW31" s="30">
        <f t="shared" si="28"/>
        <v>3996.4631313131313</v>
      </c>
      <c r="BX31" s="30">
        <f t="shared" si="29"/>
        <v>4741.4858585858583</v>
      </c>
      <c r="BY31" s="30">
        <f t="shared" si="30"/>
        <v>816.43409090909086</v>
      </c>
      <c r="BZ31" s="30">
        <f t="shared" si="31"/>
        <v>23571.532575757577</v>
      </c>
      <c r="CA31" s="30">
        <f t="shared" si="32"/>
        <v>126332.2865378788</v>
      </c>
    </row>
    <row r="32" spans="1:79" ht="9.5" customHeight="1" x14ac:dyDescent="0.4">
      <c r="A32" s="3">
        <f t="shared" si="33"/>
        <v>29</v>
      </c>
      <c r="B32" s="11" t="s">
        <v>54</v>
      </c>
      <c r="C32" s="24">
        <v>8714052</v>
      </c>
      <c r="D32" s="24">
        <v>14099435</v>
      </c>
      <c r="E32" s="25">
        <v>0</v>
      </c>
      <c r="F32" s="24">
        <v>22813487</v>
      </c>
      <c r="G32" s="26">
        <v>5.3E-3</v>
      </c>
      <c r="H32" s="24">
        <v>4330428</v>
      </c>
      <c r="I32" s="24">
        <v>2257325</v>
      </c>
      <c r="J32" s="24">
        <v>2197227</v>
      </c>
      <c r="K32" s="24">
        <f t="shared" si="3"/>
        <v>4324965.333333333</v>
      </c>
      <c r="L32" s="24">
        <f t="shared" si="4"/>
        <v>2251862.3333333335</v>
      </c>
      <c r="M32" s="24">
        <f t="shared" si="5"/>
        <v>2191764.3333333335</v>
      </c>
      <c r="N32" s="24">
        <v>-16388</v>
      </c>
      <c r="O32" s="24">
        <v>8768592</v>
      </c>
      <c r="P32" s="26">
        <v>4.8999999999999998E-3</v>
      </c>
      <c r="Q32" s="27">
        <v>1347117</v>
      </c>
      <c r="R32" s="27">
        <f t="shared" si="1"/>
        <v>10115709</v>
      </c>
      <c r="S32" s="25">
        <v>0</v>
      </c>
      <c r="T32" s="25">
        <v>0</v>
      </c>
      <c r="U32" s="24">
        <v>264999</v>
      </c>
      <c r="V32" s="24">
        <v>4906</v>
      </c>
      <c r="W32" s="24">
        <v>260093</v>
      </c>
      <c r="X32" s="26">
        <v>1.5E-3</v>
      </c>
      <c r="Y32" s="28">
        <f t="shared" si="2"/>
        <v>23073580</v>
      </c>
      <c r="Z32" s="28">
        <f t="shared" si="6"/>
        <v>24937557</v>
      </c>
      <c r="AA32" s="29">
        <v>8428281.2599999998</v>
      </c>
      <c r="AB32" s="24">
        <v>31847078</v>
      </c>
      <c r="AC32" s="24">
        <v>31623891</v>
      </c>
      <c r="AD32" s="24">
        <v>223187</v>
      </c>
      <c r="AE32" s="26">
        <v>7.1000000000000004E-3</v>
      </c>
      <c r="AF32" s="26">
        <v>5.1000000000000004E-3</v>
      </c>
      <c r="AG32" s="1" t="s">
        <v>54</v>
      </c>
      <c r="AH32" s="24">
        <v>1863977</v>
      </c>
      <c r="AI32" s="24">
        <v>1329172</v>
      </c>
      <c r="AJ32" s="24">
        <v>33711055</v>
      </c>
      <c r="AK32" s="24">
        <v>32953063</v>
      </c>
      <c r="AL32" s="24">
        <v>757992</v>
      </c>
      <c r="AM32" s="26">
        <v>2.3E-2</v>
      </c>
      <c r="AN32" s="26">
        <v>5.1000000000000004E-3</v>
      </c>
      <c r="AO32" s="30">
        <f t="shared" si="7"/>
        <v>43481547.259999998</v>
      </c>
      <c r="AP32" s="31"/>
      <c r="AQ32" s="30"/>
      <c r="AR32" s="30">
        <v>11552</v>
      </c>
      <c r="AS32" s="30">
        <v>145</v>
      </c>
      <c r="AT32" s="30">
        <v>111</v>
      </c>
      <c r="AU32" s="30">
        <v>256</v>
      </c>
      <c r="AV32" s="30">
        <v>12</v>
      </c>
      <c r="AW32" s="30">
        <v>49</v>
      </c>
      <c r="AX32" s="30">
        <v>55</v>
      </c>
      <c r="AY32" s="30">
        <f t="shared" si="8"/>
        <v>372</v>
      </c>
      <c r="AZ32" s="31"/>
      <c r="BA32" s="31"/>
      <c r="BB32" s="30">
        <f t="shared" si="9"/>
        <v>24937557</v>
      </c>
      <c r="BC32" s="30">
        <f t="shared" si="10"/>
        <v>8428281.2599999998</v>
      </c>
      <c r="BD32" s="30">
        <f t="shared" si="11"/>
        <v>4324965.333333333</v>
      </c>
      <c r="BE32" s="30">
        <f t="shared" si="12"/>
        <v>2251862.3333333335</v>
      </c>
      <c r="BF32" s="30">
        <f t="shared" si="13"/>
        <v>2191764.3333333335</v>
      </c>
      <c r="BG32" s="30">
        <f t="shared" si="14"/>
        <v>1347117</v>
      </c>
      <c r="BH32" s="30">
        <f t="shared" si="15"/>
        <v>10115709</v>
      </c>
      <c r="BI32" s="30">
        <f t="shared" si="16"/>
        <v>43481547.259999998</v>
      </c>
      <c r="BJ32" s="30"/>
      <c r="BK32" s="30">
        <f t="shared" si="17"/>
        <v>2158.7220394736842</v>
      </c>
      <c r="BL32" s="30">
        <f t="shared" si="18"/>
        <v>729.59498441828248</v>
      </c>
      <c r="BM32" s="30">
        <f t="shared" si="19"/>
        <v>374.39104339796859</v>
      </c>
      <c r="BN32" s="30">
        <f t="shared" si="20"/>
        <v>194.93268120960298</v>
      </c>
      <c r="BO32" s="30">
        <f t="shared" si="21"/>
        <v>189.73029201292707</v>
      </c>
      <c r="BP32" s="30">
        <f t="shared" si="22"/>
        <v>116.61331371191136</v>
      </c>
      <c r="BQ32" s="30">
        <f t="shared" si="23"/>
        <v>875.66733033240996</v>
      </c>
      <c r="BR32" s="30">
        <f t="shared" si="24"/>
        <v>3763.9843542243766</v>
      </c>
      <c r="BS32" s="30"/>
      <c r="BT32" s="30">
        <f t="shared" si="25"/>
        <v>67036.443548387091</v>
      </c>
      <c r="BU32" s="30">
        <f t="shared" si="26"/>
        <v>22656.670053763439</v>
      </c>
      <c r="BV32" s="30">
        <f t="shared" si="27"/>
        <v>11626.250896057347</v>
      </c>
      <c r="BW32" s="30">
        <f t="shared" si="28"/>
        <v>6053.3933691756274</v>
      </c>
      <c r="BX32" s="30">
        <f t="shared" si="29"/>
        <v>5891.8396057347672</v>
      </c>
      <c r="BY32" s="30">
        <f t="shared" si="30"/>
        <v>3621.2822580645161</v>
      </c>
      <c r="BZ32" s="30">
        <f t="shared" si="31"/>
        <v>27192.766129032258</v>
      </c>
      <c r="CA32" s="30">
        <f t="shared" si="32"/>
        <v>116885.87973118279</v>
      </c>
    </row>
    <row r="33" spans="1:79" ht="9.5" customHeight="1" x14ac:dyDescent="0.4">
      <c r="A33" s="3">
        <f t="shared" si="33"/>
        <v>30</v>
      </c>
      <c r="B33" s="11" t="s">
        <v>22</v>
      </c>
      <c r="C33" s="24">
        <v>9599939</v>
      </c>
      <c r="D33" s="24">
        <v>17032876</v>
      </c>
      <c r="E33" s="25">
        <v>0</v>
      </c>
      <c r="F33" s="24">
        <v>26632815</v>
      </c>
      <c r="G33" s="26">
        <v>6.1999999999999998E-3</v>
      </c>
      <c r="H33" s="24">
        <v>5843430</v>
      </c>
      <c r="I33" s="24">
        <v>2226878</v>
      </c>
      <c r="J33" s="24">
        <v>2318217</v>
      </c>
      <c r="K33" s="24">
        <f t="shared" si="3"/>
        <v>5836970</v>
      </c>
      <c r="L33" s="24">
        <f t="shared" si="4"/>
        <v>2220418</v>
      </c>
      <c r="M33" s="24">
        <f t="shared" si="5"/>
        <v>2311757</v>
      </c>
      <c r="N33" s="24">
        <v>-19380</v>
      </c>
      <c r="O33" s="24">
        <v>10369145</v>
      </c>
      <c r="P33" s="26">
        <v>5.7999999999999996E-3</v>
      </c>
      <c r="Q33" s="27">
        <v>1212405</v>
      </c>
      <c r="R33" s="27">
        <f t="shared" si="1"/>
        <v>11581550</v>
      </c>
      <c r="S33" s="25">
        <v>0</v>
      </c>
      <c r="T33" s="24">
        <v>313585</v>
      </c>
      <c r="U33" s="24">
        <v>313369</v>
      </c>
      <c r="V33" s="24">
        <v>11607</v>
      </c>
      <c r="W33" s="24">
        <v>615347</v>
      </c>
      <c r="X33" s="26">
        <v>3.5000000000000001E-3</v>
      </c>
      <c r="Y33" s="28">
        <f t="shared" si="2"/>
        <v>27248162</v>
      </c>
      <c r="Z33" s="28">
        <f t="shared" si="6"/>
        <v>29194612</v>
      </c>
      <c r="AA33" s="29">
        <v>9716083.3800000008</v>
      </c>
      <c r="AB33" s="24">
        <v>37628914</v>
      </c>
      <c r="AC33" s="24">
        <v>38077087</v>
      </c>
      <c r="AD33" s="24">
        <v>-448173</v>
      </c>
      <c r="AE33" s="26">
        <v>-1.18E-2</v>
      </c>
      <c r="AF33" s="26">
        <v>6.0000000000000001E-3</v>
      </c>
      <c r="AG33" s="1" t="s">
        <v>55</v>
      </c>
      <c r="AH33" s="24">
        <v>1946450</v>
      </c>
      <c r="AI33" s="24">
        <v>1213944</v>
      </c>
      <c r="AJ33" s="24">
        <v>39575364</v>
      </c>
      <c r="AK33" s="24">
        <v>39291031</v>
      </c>
      <c r="AL33" s="24">
        <v>284333</v>
      </c>
      <c r="AM33" s="26">
        <v>7.1999999999999998E-3</v>
      </c>
      <c r="AN33" s="26">
        <v>6.0000000000000001E-3</v>
      </c>
      <c r="AO33" s="30">
        <f t="shared" si="7"/>
        <v>50492245.380000003</v>
      </c>
      <c r="AP33" s="31"/>
      <c r="AQ33" s="30"/>
      <c r="AR33" s="30">
        <v>10727</v>
      </c>
      <c r="AS33" s="30">
        <v>213</v>
      </c>
      <c r="AT33" s="30">
        <v>70</v>
      </c>
      <c r="AU33" s="30">
        <v>283</v>
      </c>
      <c r="AV33" s="30">
        <v>76</v>
      </c>
      <c r="AW33" s="30">
        <v>57</v>
      </c>
      <c r="AX33" s="30">
        <v>3</v>
      </c>
      <c r="AY33" s="30">
        <f t="shared" si="8"/>
        <v>419</v>
      </c>
      <c r="AZ33" s="31"/>
      <c r="BA33" s="31"/>
      <c r="BB33" s="30">
        <f t="shared" si="9"/>
        <v>29194612</v>
      </c>
      <c r="BC33" s="30">
        <f t="shared" si="10"/>
        <v>9716083.3800000008</v>
      </c>
      <c r="BD33" s="30">
        <f t="shared" si="11"/>
        <v>5836970</v>
      </c>
      <c r="BE33" s="30">
        <f t="shared" si="12"/>
        <v>2220418</v>
      </c>
      <c r="BF33" s="30">
        <f t="shared" si="13"/>
        <v>2311757</v>
      </c>
      <c r="BG33" s="30">
        <f t="shared" si="14"/>
        <v>1212405</v>
      </c>
      <c r="BH33" s="30">
        <f t="shared" si="15"/>
        <v>11581550</v>
      </c>
      <c r="BI33" s="30">
        <f t="shared" si="16"/>
        <v>50492245.380000003</v>
      </c>
      <c r="BJ33" s="30"/>
      <c r="BK33" s="30">
        <f t="shared" si="17"/>
        <v>2721.6008203598399</v>
      </c>
      <c r="BL33" s="30">
        <f t="shared" si="18"/>
        <v>905.75961405798455</v>
      </c>
      <c r="BM33" s="30">
        <f t="shared" si="19"/>
        <v>544.138156054815</v>
      </c>
      <c r="BN33" s="30">
        <f t="shared" si="20"/>
        <v>206.99338118765732</v>
      </c>
      <c r="BO33" s="30">
        <f t="shared" si="21"/>
        <v>215.50825020975108</v>
      </c>
      <c r="BP33" s="30">
        <f t="shared" si="22"/>
        <v>113.02367856809919</v>
      </c>
      <c r="BQ33" s="30">
        <f t="shared" si="23"/>
        <v>1079.6634660203226</v>
      </c>
      <c r="BR33" s="30">
        <f t="shared" si="24"/>
        <v>4707.0239004381474</v>
      </c>
      <c r="BS33" s="30"/>
      <c r="BT33" s="30">
        <f t="shared" si="25"/>
        <v>69676.878281622907</v>
      </c>
      <c r="BU33" s="30">
        <f t="shared" si="26"/>
        <v>23188.743150357997</v>
      </c>
      <c r="BV33" s="30">
        <f t="shared" si="27"/>
        <v>13930.71599045346</v>
      </c>
      <c r="BW33" s="30">
        <f t="shared" si="28"/>
        <v>5299.3269689737472</v>
      </c>
      <c r="BX33" s="30">
        <f t="shared" si="29"/>
        <v>5517.3198090692122</v>
      </c>
      <c r="BY33" s="30">
        <f t="shared" si="30"/>
        <v>2893.5680190930789</v>
      </c>
      <c r="BZ33" s="30">
        <f t="shared" si="31"/>
        <v>27640.930787589499</v>
      </c>
      <c r="CA33" s="30">
        <f t="shared" si="32"/>
        <v>120506.55221957041</v>
      </c>
    </row>
    <row r="34" spans="1:79" ht="9.5" customHeight="1" x14ac:dyDescent="0.4">
      <c r="A34" s="3">
        <f t="shared" si="33"/>
        <v>31</v>
      </c>
      <c r="B34" s="11" t="s">
        <v>23</v>
      </c>
      <c r="C34" s="24">
        <v>65080293</v>
      </c>
      <c r="D34" s="24">
        <v>110050040</v>
      </c>
      <c r="E34" s="25">
        <v>0</v>
      </c>
      <c r="F34" s="24">
        <v>175130333</v>
      </c>
      <c r="G34" s="26">
        <v>4.07E-2</v>
      </c>
      <c r="H34" s="24">
        <v>51923402</v>
      </c>
      <c r="I34" s="24">
        <v>20078209</v>
      </c>
      <c r="J34" s="24">
        <v>15688140</v>
      </c>
      <c r="K34" s="24">
        <f t="shared" si="3"/>
        <v>51868874</v>
      </c>
      <c r="L34" s="24">
        <f t="shared" si="4"/>
        <v>20023681</v>
      </c>
      <c r="M34" s="24">
        <f t="shared" si="5"/>
        <v>15633612</v>
      </c>
      <c r="N34" s="24">
        <v>-163584</v>
      </c>
      <c r="O34" s="24">
        <v>87526167</v>
      </c>
      <c r="P34" s="26">
        <v>4.9000000000000002E-2</v>
      </c>
      <c r="Q34" s="27">
        <v>20431274</v>
      </c>
      <c r="R34" s="27">
        <f t="shared" si="1"/>
        <v>107957441</v>
      </c>
      <c r="S34" s="25">
        <v>0</v>
      </c>
      <c r="T34" s="25">
        <v>0</v>
      </c>
      <c r="U34" s="24">
        <v>2645158</v>
      </c>
      <c r="V34" s="24">
        <v>48971</v>
      </c>
      <c r="W34" s="24">
        <v>2596187</v>
      </c>
      <c r="X34" s="26">
        <v>1.4800000000000001E-2</v>
      </c>
      <c r="Y34" s="28">
        <f t="shared" si="2"/>
        <v>177726520</v>
      </c>
      <c r="Z34" s="28">
        <f t="shared" si="6"/>
        <v>193507741</v>
      </c>
      <c r="AA34" s="29">
        <v>106962999.39000002</v>
      </c>
      <c r="AB34" s="24">
        <v>265301658</v>
      </c>
      <c r="AC34" s="24">
        <v>266324203</v>
      </c>
      <c r="AD34" s="24">
        <v>-1022545</v>
      </c>
      <c r="AE34" s="26">
        <v>-3.8E-3</v>
      </c>
      <c r="AF34" s="26">
        <v>4.24E-2</v>
      </c>
      <c r="AG34" s="1" t="s">
        <v>23</v>
      </c>
      <c r="AH34" s="24">
        <v>15781221</v>
      </c>
      <c r="AI34" s="24">
        <v>11417022</v>
      </c>
      <c r="AJ34" s="24">
        <v>281082879</v>
      </c>
      <c r="AK34" s="24">
        <v>277741225</v>
      </c>
      <c r="AL34" s="24">
        <v>3341654</v>
      </c>
      <c r="AM34" s="26">
        <v>1.2E-2</v>
      </c>
      <c r="AN34" s="26">
        <v>4.2599999999999999E-2</v>
      </c>
      <c r="AO34" s="30">
        <f t="shared" si="7"/>
        <v>408428181.38999999</v>
      </c>
      <c r="AP34" s="31"/>
      <c r="AQ34" s="30"/>
      <c r="AR34" s="30">
        <v>59772</v>
      </c>
      <c r="AS34" s="30">
        <v>1554</v>
      </c>
      <c r="AT34" s="30">
        <v>1310</v>
      </c>
      <c r="AU34" s="30">
        <v>2864</v>
      </c>
      <c r="AV34" s="30">
        <v>298</v>
      </c>
      <c r="AW34" s="30">
        <v>415</v>
      </c>
      <c r="AX34" s="30">
        <v>883</v>
      </c>
      <c r="AY34" s="30">
        <f t="shared" si="8"/>
        <v>4460</v>
      </c>
      <c r="AZ34" s="31"/>
      <c r="BA34" s="31"/>
      <c r="BB34" s="30">
        <f t="shared" si="9"/>
        <v>193507741</v>
      </c>
      <c r="BC34" s="30">
        <f t="shared" si="10"/>
        <v>106962999.39000002</v>
      </c>
      <c r="BD34" s="30">
        <f t="shared" si="11"/>
        <v>51868874</v>
      </c>
      <c r="BE34" s="30">
        <f t="shared" si="12"/>
        <v>20023681</v>
      </c>
      <c r="BF34" s="30">
        <f t="shared" si="13"/>
        <v>15633612</v>
      </c>
      <c r="BG34" s="30">
        <f t="shared" si="14"/>
        <v>20431274</v>
      </c>
      <c r="BH34" s="30">
        <f t="shared" si="15"/>
        <v>107957441</v>
      </c>
      <c r="BI34" s="30">
        <f t="shared" si="16"/>
        <v>408428181.38999999</v>
      </c>
      <c r="BJ34" s="30"/>
      <c r="BK34" s="30">
        <f t="shared" si="17"/>
        <v>3237.4312554373287</v>
      </c>
      <c r="BL34" s="30">
        <f t="shared" si="18"/>
        <v>1789.516820417587</v>
      </c>
      <c r="BM34" s="30">
        <f t="shared" si="19"/>
        <v>867.7787927457673</v>
      </c>
      <c r="BN34" s="30">
        <f t="shared" si="20"/>
        <v>335.00102054473666</v>
      </c>
      <c r="BO34" s="30">
        <f t="shared" si="21"/>
        <v>261.5541056012849</v>
      </c>
      <c r="BP34" s="30">
        <f t="shared" si="22"/>
        <v>341.8201499029646</v>
      </c>
      <c r="BQ34" s="30">
        <f t="shared" si="23"/>
        <v>1806.1540687947534</v>
      </c>
      <c r="BR34" s="30">
        <f t="shared" si="24"/>
        <v>6833.1021446496688</v>
      </c>
      <c r="BS34" s="30"/>
      <c r="BT34" s="30">
        <f t="shared" si="25"/>
        <v>43387.38587443946</v>
      </c>
      <c r="BU34" s="30">
        <f t="shared" si="26"/>
        <v>23982.735289237673</v>
      </c>
      <c r="BV34" s="30">
        <f t="shared" si="27"/>
        <v>11629.792376681615</v>
      </c>
      <c r="BW34" s="30">
        <f t="shared" si="28"/>
        <v>4489.6145739910316</v>
      </c>
      <c r="BX34" s="30">
        <f t="shared" si="29"/>
        <v>3505.2941704035875</v>
      </c>
      <c r="BY34" s="30">
        <f t="shared" si="30"/>
        <v>4581.0031390134527</v>
      </c>
      <c r="BZ34" s="30">
        <f t="shared" si="31"/>
        <v>24205.704260089686</v>
      </c>
      <c r="CA34" s="30">
        <f t="shared" si="32"/>
        <v>91575.825423766815</v>
      </c>
    </row>
    <row r="35" spans="1:79" ht="9.5" customHeight="1" x14ac:dyDescent="0.4">
      <c r="A35" s="3">
        <f t="shared" si="33"/>
        <v>32</v>
      </c>
      <c r="B35" s="11" t="s">
        <v>24</v>
      </c>
      <c r="C35" s="24">
        <v>43339668</v>
      </c>
      <c r="D35" s="24">
        <v>82617635</v>
      </c>
      <c r="E35" s="25">
        <v>0</v>
      </c>
      <c r="F35" s="24">
        <v>125957303</v>
      </c>
      <c r="G35" s="26">
        <v>2.93E-2</v>
      </c>
      <c r="H35" s="24">
        <v>29627052</v>
      </c>
      <c r="I35" s="24">
        <v>6538776</v>
      </c>
      <c r="J35" s="24">
        <v>8885175</v>
      </c>
      <c r="K35" s="24">
        <f t="shared" si="3"/>
        <v>29599038</v>
      </c>
      <c r="L35" s="24">
        <f t="shared" si="4"/>
        <v>6510762</v>
      </c>
      <c r="M35" s="24">
        <f t="shared" si="5"/>
        <v>8857161</v>
      </c>
      <c r="N35" s="24">
        <v>-84042</v>
      </c>
      <c r="O35" s="24">
        <v>44966961</v>
      </c>
      <c r="P35" s="26">
        <v>2.52E-2</v>
      </c>
      <c r="Q35" s="27">
        <v>1616540</v>
      </c>
      <c r="R35" s="27">
        <f t="shared" si="1"/>
        <v>46583501</v>
      </c>
      <c r="S35" s="24">
        <v>2132829</v>
      </c>
      <c r="T35" s="24">
        <v>5859936</v>
      </c>
      <c r="U35" s="24">
        <v>1358962</v>
      </c>
      <c r="V35" s="24">
        <v>173131</v>
      </c>
      <c r="W35" s="24">
        <v>9178596</v>
      </c>
      <c r="X35" s="26">
        <v>5.2400000000000002E-2</v>
      </c>
      <c r="Y35" s="28">
        <f t="shared" si="2"/>
        <v>135135899</v>
      </c>
      <c r="Z35" s="28">
        <f t="shared" si="6"/>
        <v>142649163</v>
      </c>
      <c r="AA35" s="29">
        <v>47817647.159999996</v>
      </c>
      <c r="AB35" s="24">
        <v>180275991</v>
      </c>
      <c r="AC35" s="24">
        <v>182568397</v>
      </c>
      <c r="AD35" s="24">
        <v>-2292406</v>
      </c>
      <c r="AE35" s="26">
        <v>-1.26E-2</v>
      </c>
      <c r="AF35" s="26">
        <v>2.8799999999999999E-2</v>
      </c>
      <c r="AG35" s="1" t="s">
        <v>24</v>
      </c>
      <c r="AH35" s="24">
        <v>7513264</v>
      </c>
      <c r="AI35" s="24">
        <v>5740720</v>
      </c>
      <c r="AJ35" s="24">
        <v>187789255</v>
      </c>
      <c r="AK35" s="24">
        <v>188309117</v>
      </c>
      <c r="AL35" s="24">
        <v>-519862</v>
      </c>
      <c r="AM35" s="26">
        <v>-2.8E-3</v>
      </c>
      <c r="AN35" s="26">
        <v>2.8500000000000001E-2</v>
      </c>
      <c r="AO35" s="30">
        <f t="shared" si="7"/>
        <v>237050311.16</v>
      </c>
      <c r="AP35" s="31"/>
      <c r="AQ35" s="30"/>
      <c r="AR35" s="30">
        <v>40725</v>
      </c>
      <c r="AS35" s="30">
        <v>916</v>
      </c>
      <c r="AT35" s="30">
        <v>358</v>
      </c>
      <c r="AU35" s="30">
        <v>1274</v>
      </c>
      <c r="AV35" s="30">
        <v>379</v>
      </c>
      <c r="AW35" s="30">
        <v>171</v>
      </c>
      <c r="AX35" s="30">
        <v>62</v>
      </c>
      <c r="AY35" s="30">
        <f t="shared" si="8"/>
        <v>1886</v>
      </c>
      <c r="AZ35" s="31"/>
      <c r="BA35" s="31"/>
      <c r="BB35" s="30">
        <f t="shared" si="9"/>
        <v>142649163</v>
      </c>
      <c r="BC35" s="30">
        <f t="shared" si="10"/>
        <v>47817647.159999996</v>
      </c>
      <c r="BD35" s="30">
        <f t="shared" si="11"/>
        <v>29599038</v>
      </c>
      <c r="BE35" s="30">
        <f t="shared" si="12"/>
        <v>6510762</v>
      </c>
      <c r="BF35" s="30">
        <f t="shared" si="13"/>
        <v>8857161</v>
      </c>
      <c r="BG35" s="30">
        <f t="shared" si="14"/>
        <v>1616540</v>
      </c>
      <c r="BH35" s="30">
        <f t="shared" si="15"/>
        <v>46583501</v>
      </c>
      <c r="BI35" s="30">
        <f t="shared" si="16"/>
        <v>237050311.16</v>
      </c>
      <c r="BJ35" s="30"/>
      <c r="BK35" s="30">
        <f t="shared" si="17"/>
        <v>3502.7418784530387</v>
      </c>
      <c r="BL35" s="30">
        <f t="shared" si="18"/>
        <v>1174.1595373848986</v>
      </c>
      <c r="BM35" s="30">
        <f t="shared" si="19"/>
        <v>726.80265193370167</v>
      </c>
      <c r="BN35" s="30">
        <f t="shared" si="20"/>
        <v>159.87138121546963</v>
      </c>
      <c r="BO35" s="30">
        <f t="shared" si="21"/>
        <v>217.48707182320442</v>
      </c>
      <c r="BP35" s="30">
        <f t="shared" si="22"/>
        <v>39.694045426642113</v>
      </c>
      <c r="BQ35" s="30">
        <f t="shared" si="23"/>
        <v>1143.8551503990177</v>
      </c>
      <c r="BR35" s="30">
        <f t="shared" si="24"/>
        <v>5820.7565662369552</v>
      </c>
      <c r="BS35" s="30"/>
      <c r="BT35" s="30">
        <f t="shared" si="25"/>
        <v>75635.823435843049</v>
      </c>
      <c r="BU35" s="30">
        <f t="shared" si="26"/>
        <v>25354.00167550371</v>
      </c>
      <c r="BV35" s="30">
        <f t="shared" si="27"/>
        <v>15694.081654294803</v>
      </c>
      <c r="BW35" s="30">
        <f t="shared" si="28"/>
        <v>3452.1537645811241</v>
      </c>
      <c r="BX35" s="30">
        <f t="shared" si="29"/>
        <v>4696.2677624602329</v>
      </c>
      <c r="BY35" s="30">
        <f t="shared" si="30"/>
        <v>857.12619300106041</v>
      </c>
      <c r="BZ35" s="30">
        <f t="shared" si="31"/>
        <v>24699.629374337223</v>
      </c>
      <c r="CA35" s="30">
        <f t="shared" si="32"/>
        <v>125689.45448568398</v>
      </c>
    </row>
    <row r="36" spans="1:79" ht="9.5" customHeight="1" x14ac:dyDescent="0.4">
      <c r="A36" s="3">
        <f t="shared" si="33"/>
        <v>33</v>
      </c>
      <c r="B36" s="11" t="s">
        <v>25</v>
      </c>
      <c r="C36" s="24">
        <v>27635688</v>
      </c>
      <c r="D36" s="24">
        <v>49056677</v>
      </c>
      <c r="E36" s="25">
        <v>0</v>
      </c>
      <c r="F36" s="24">
        <v>76692365</v>
      </c>
      <c r="G36" s="26">
        <v>1.78E-2</v>
      </c>
      <c r="H36" s="24">
        <v>17835097</v>
      </c>
      <c r="I36" s="24">
        <v>4029556</v>
      </c>
      <c r="J36" s="24">
        <v>6684843</v>
      </c>
      <c r="K36" s="24">
        <f t="shared" si="3"/>
        <v>17817344</v>
      </c>
      <c r="L36" s="24">
        <f t="shared" si="4"/>
        <v>4011803</v>
      </c>
      <c r="M36" s="24">
        <f t="shared" si="5"/>
        <v>6667090</v>
      </c>
      <c r="N36" s="24">
        <v>-53259</v>
      </c>
      <c r="O36" s="24">
        <v>28496237</v>
      </c>
      <c r="P36" s="26">
        <v>1.6E-2</v>
      </c>
      <c r="Q36" s="27">
        <v>1866006</v>
      </c>
      <c r="R36" s="27">
        <f t="shared" ref="R36:R60" si="34">O36+Q36</f>
        <v>30362243</v>
      </c>
      <c r="S36" s="25">
        <v>0</v>
      </c>
      <c r="T36" s="24">
        <v>1174713</v>
      </c>
      <c r="U36" s="24">
        <v>861194</v>
      </c>
      <c r="V36" s="24">
        <v>37691</v>
      </c>
      <c r="W36" s="24">
        <v>1998216</v>
      </c>
      <c r="X36" s="26">
        <v>1.14E-2</v>
      </c>
      <c r="Y36" s="28">
        <f t="shared" ref="Y36:Y60" si="35">F36+W36</f>
        <v>78690581</v>
      </c>
      <c r="Z36" s="28">
        <f t="shared" si="6"/>
        <v>84985970</v>
      </c>
      <c r="AA36" s="29">
        <v>36269430.099999994</v>
      </c>
      <c r="AB36" s="24">
        <v>107224509</v>
      </c>
      <c r="AC36" s="24">
        <v>108533995</v>
      </c>
      <c r="AD36" s="24">
        <v>-1309486</v>
      </c>
      <c r="AE36" s="26">
        <v>-1.21E-2</v>
      </c>
      <c r="AF36" s="26">
        <v>1.7100000000000001E-2</v>
      </c>
      <c r="AG36" s="1" t="s">
        <v>25</v>
      </c>
      <c r="AH36" s="24">
        <v>6295389</v>
      </c>
      <c r="AI36" s="24">
        <v>4711673</v>
      </c>
      <c r="AJ36" s="24">
        <v>113519898</v>
      </c>
      <c r="AK36" s="24">
        <v>113245668</v>
      </c>
      <c r="AL36" s="24">
        <v>274230</v>
      </c>
      <c r="AM36" s="26">
        <v>2.3999999999999998E-3</v>
      </c>
      <c r="AN36" s="26">
        <v>1.72E-2</v>
      </c>
      <c r="AO36" s="30">
        <f t="shared" si="7"/>
        <v>151617643.09999999</v>
      </c>
      <c r="AP36" s="31"/>
      <c r="AQ36" s="30"/>
      <c r="AR36" s="30">
        <v>26626</v>
      </c>
      <c r="AS36" s="30">
        <v>599</v>
      </c>
      <c r="AT36" s="30">
        <v>288</v>
      </c>
      <c r="AU36" s="30">
        <v>887</v>
      </c>
      <c r="AV36" s="30">
        <v>139</v>
      </c>
      <c r="AW36" s="30">
        <v>122</v>
      </c>
      <c r="AX36" s="30">
        <v>161</v>
      </c>
      <c r="AY36" s="30">
        <f t="shared" si="8"/>
        <v>1309</v>
      </c>
      <c r="AZ36" s="31"/>
      <c r="BA36" s="31"/>
      <c r="BB36" s="30">
        <f t="shared" si="9"/>
        <v>84985970</v>
      </c>
      <c r="BC36" s="30">
        <f t="shared" si="10"/>
        <v>36269430.099999994</v>
      </c>
      <c r="BD36" s="30">
        <f t="shared" si="11"/>
        <v>17817344</v>
      </c>
      <c r="BE36" s="30">
        <f t="shared" si="12"/>
        <v>4011803</v>
      </c>
      <c r="BF36" s="30">
        <f t="shared" si="13"/>
        <v>6667090</v>
      </c>
      <c r="BG36" s="30">
        <f t="shared" si="14"/>
        <v>1866006</v>
      </c>
      <c r="BH36" s="30">
        <f t="shared" si="15"/>
        <v>30362243</v>
      </c>
      <c r="BI36" s="30">
        <f t="shared" si="16"/>
        <v>151617643.09999999</v>
      </c>
      <c r="BJ36" s="30"/>
      <c r="BK36" s="30">
        <f t="shared" si="17"/>
        <v>3191.8414331856079</v>
      </c>
      <c r="BL36" s="30">
        <f t="shared" si="18"/>
        <v>1362.1809547059263</v>
      </c>
      <c r="BM36" s="30">
        <f t="shared" si="19"/>
        <v>669.17088560054083</v>
      </c>
      <c r="BN36" s="30">
        <f t="shared" si="20"/>
        <v>150.67238789153458</v>
      </c>
      <c r="BO36" s="30">
        <f t="shared" si="21"/>
        <v>250.39773154059941</v>
      </c>
      <c r="BP36" s="30">
        <f t="shared" si="22"/>
        <v>70.082100202809286</v>
      </c>
      <c r="BQ36" s="30">
        <f t="shared" si="23"/>
        <v>1140.323105235484</v>
      </c>
      <c r="BR36" s="30">
        <f t="shared" si="24"/>
        <v>5694.3454931270189</v>
      </c>
      <c r="BS36" s="30"/>
      <c r="BT36" s="30">
        <f t="shared" si="25"/>
        <v>64924.346829640948</v>
      </c>
      <c r="BU36" s="30">
        <f t="shared" si="26"/>
        <v>27707.738808250568</v>
      </c>
      <c r="BV36" s="30">
        <f t="shared" si="27"/>
        <v>13611.416348357525</v>
      </c>
      <c r="BW36" s="30">
        <f t="shared" si="28"/>
        <v>3064.7845683728037</v>
      </c>
      <c r="BX36" s="30">
        <f t="shared" si="29"/>
        <v>5093.269671504966</v>
      </c>
      <c r="BY36" s="30">
        <f t="shared" si="30"/>
        <v>1425.520244461421</v>
      </c>
      <c r="BZ36" s="30">
        <f t="shared" si="31"/>
        <v>23194.990832696716</v>
      </c>
      <c r="CA36" s="30">
        <f t="shared" si="32"/>
        <v>115827.07647058823</v>
      </c>
    </row>
    <row r="37" spans="1:79" ht="9.5" customHeight="1" x14ac:dyDescent="0.4">
      <c r="A37" s="3">
        <f t="shared" si="33"/>
        <v>34</v>
      </c>
      <c r="B37" s="11" t="s">
        <v>26</v>
      </c>
      <c r="C37" s="24">
        <v>24356427</v>
      </c>
      <c r="D37" s="24">
        <v>48863092</v>
      </c>
      <c r="E37" s="25">
        <v>0</v>
      </c>
      <c r="F37" s="24">
        <v>73219519</v>
      </c>
      <c r="G37" s="26">
        <v>1.7000000000000001E-2</v>
      </c>
      <c r="H37" s="24">
        <v>20690780</v>
      </c>
      <c r="I37" s="24">
        <v>5225496</v>
      </c>
      <c r="J37" s="24">
        <v>5930331</v>
      </c>
      <c r="K37" s="24">
        <f t="shared" si="3"/>
        <v>20670977</v>
      </c>
      <c r="L37" s="24">
        <f t="shared" si="4"/>
        <v>5205693</v>
      </c>
      <c r="M37" s="24">
        <f t="shared" si="5"/>
        <v>5910528</v>
      </c>
      <c r="N37" s="24">
        <v>-59409</v>
      </c>
      <c r="O37" s="24">
        <v>31787198</v>
      </c>
      <c r="P37" s="26">
        <v>1.78E-2</v>
      </c>
      <c r="Q37" s="27">
        <v>7464025</v>
      </c>
      <c r="R37" s="27">
        <f t="shared" si="34"/>
        <v>39251223</v>
      </c>
      <c r="S37" s="25">
        <v>0</v>
      </c>
      <c r="T37" s="24">
        <v>4151318</v>
      </c>
      <c r="U37" s="24">
        <v>925019</v>
      </c>
      <c r="V37" s="24">
        <v>93980</v>
      </c>
      <c r="W37" s="24">
        <v>4982357</v>
      </c>
      <c r="X37" s="26">
        <v>2.8500000000000001E-2</v>
      </c>
      <c r="Y37" s="28">
        <f t="shared" si="35"/>
        <v>78201876</v>
      </c>
      <c r="Z37" s="28">
        <f t="shared" si="6"/>
        <v>85051842</v>
      </c>
      <c r="AA37" s="29">
        <v>42181540.999999993</v>
      </c>
      <c r="AB37" s="24">
        <v>110083054</v>
      </c>
      <c r="AC37" s="24">
        <v>111385750</v>
      </c>
      <c r="AD37" s="24">
        <v>-1302696</v>
      </c>
      <c r="AE37" s="26">
        <v>-1.17E-2</v>
      </c>
      <c r="AF37" s="26">
        <v>1.7600000000000001E-2</v>
      </c>
      <c r="AG37" s="1" t="s">
        <v>26</v>
      </c>
      <c r="AH37" s="24">
        <v>6849966</v>
      </c>
      <c r="AI37" s="24">
        <v>5167399</v>
      </c>
      <c r="AJ37" s="24">
        <v>116933020</v>
      </c>
      <c r="AK37" s="24">
        <v>116553149</v>
      </c>
      <c r="AL37" s="24">
        <v>379871</v>
      </c>
      <c r="AM37" s="26">
        <v>3.3E-3</v>
      </c>
      <c r="AN37" s="26">
        <v>1.77E-2</v>
      </c>
      <c r="AO37" s="30">
        <f t="shared" si="7"/>
        <v>166484606</v>
      </c>
      <c r="AP37" s="31"/>
      <c r="AQ37" s="30"/>
      <c r="AR37" s="30">
        <v>23166</v>
      </c>
      <c r="AS37" s="30">
        <v>587</v>
      </c>
      <c r="AT37" s="30">
        <v>685</v>
      </c>
      <c r="AU37" s="30">
        <v>1272</v>
      </c>
      <c r="AV37" s="30">
        <v>182</v>
      </c>
      <c r="AW37" s="30">
        <v>127</v>
      </c>
      <c r="AX37" s="30">
        <v>227</v>
      </c>
      <c r="AY37" s="30">
        <f t="shared" si="8"/>
        <v>1808</v>
      </c>
      <c r="AZ37" s="31"/>
      <c r="BA37" s="31"/>
      <c r="BB37" s="30">
        <f t="shared" si="9"/>
        <v>85051842</v>
      </c>
      <c r="BC37" s="30">
        <f t="shared" si="10"/>
        <v>42181540.999999993</v>
      </c>
      <c r="BD37" s="30">
        <f t="shared" si="11"/>
        <v>20670977</v>
      </c>
      <c r="BE37" s="30">
        <f t="shared" si="12"/>
        <v>5205693</v>
      </c>
      <c r="BF37" s="30">
        <f t="shared" si="13"/>
        <v>5910528</v>
      </c>
      <c r="BG37" s="30">
        <f t="shared" si="14"/>
        <v>7464025</v>
      </c>
      <c r="BH37" s="30">
        <f t="shared" si="15"/>
        <v>39251223</v>
      </c>
      <c r="BI37" s="30">
        <f t="shared" si="16"/>
        <v>166484606</v>
      </c>
      <c r="BJ37" s="30"/>
      <c r="BK37" s="30">
        <f t="shared" si="17"/>
        <v>3671.4081844081843</v>
      </c>
      <c r="BL37" s="30">
        <f t="shared" si="18"/>
        <v>1820.8383406716737</v>
      </c>
      <c r="BM37" s="30">
        <f t="shared" si="19"/>
        <v>892.29806613139942</v>
      </c>
      <c r="BN37" s="30">
        <f t="shared" si="20"/>
        <v>224.7126392126392</v>
      </c>
      <c r="BO37" s="30">
        <f t="shared" si="21"/>
        <v>255.13804713804714</v>
      </c>
      <c r="BP37" s="30">
        <f t="shared" si="22"/>
        <v>322.19740136406801</v>
      </c>
      <c r="BQ37" s="30">
        <f t="shared" si="23"/>
        <v>1694.3461538461538</v>
      </c>
      <c r="BR37" s="30">
        <f t="shared" si="24"/>
        <v>7186.592678926012</v>
      </c>
      <c r="BS37" s="30"/>
      <c r="BT37" s="30">
        <f t="shared" si="25"/>
        <v>47041.948008849555</v>
      </c>
      <c r="BU37" s="30">
        <f t="shared" si="26"/>
        <v>23330.49834070796</v>
      </c>
      <c r="BV37" s="30">
        <f t="shared" si="27"/>
        <v>11433.0625</v>
      </c>
      <c r="BW37" s="30">
        <f t="shared" si="28"/>
        <v>2879.2549778761063</v>
      </c>
      <c r="BX37" s="30">
        <f t="shared" si="29"/>
        <v>3269.0973451327432</v>
      </c>
      <c r="BY37" s="30">
        <f t="shared" si="30"/>
        <v>4128.3324115044252</v>
      </c>
      <c r="BZ37" s="30">
        <f t="shared" si="31"/>
        <v>21709.747234513274</v>
      </c>
      <c r="CA37" s="30">
        <f t="shared" si="32"/>
        <v>92082.193584070803</v>
      </c>
    </row>
    <row r="38" spans="1:79" ht="9.5" customHeight="1" x14ac:dyDescent="0.4">
      <c r="A38" s="3">
        <f t="shared" si="33"/>
        <v>35</v>
      </c>
      <c r="B38" s="11" t="s">
        <v>27</v>
      </c>
      <c r="C38" s="24">
        <v>26564338</v>
      </c>
      <c r="D38" s="24">
        <v>51781829</v>
      </c>
      <c r="E38" s="25">
        <v>0</v>
      </c>
      <c r="F38" s="24">
        <v>78346167</v>
      </c>
      <c r="G38" s="26">
        <v>1.8200000000000001E-2</v>
      </c>
      <c r="H38" s="24">
        <v>21493291</v>
      </c>
      <c r="I38" s="24">
        <v>5526642</v>
      </c>
      <c r="J38" s="24">
        <v>6113893</v>
      </c>
      <c r="K38" s="24">
        <f t="shared" si="3"/>
        <v>21472687.333333332</v>
      </c>
      <c r="L38" s="24">
        <f t="shared" si="4"/>
        <v>5506038.333333333</v>
      </c>
      <c r="M38" s="24">
        <f t="shared" si="5"/>
        <v>6093289.333333333</v>
      </c>
      <c r="N38" s="24">
        <v>-61811</v>
      </c>
      <c r="O38" s="24">
        <v>33072015</v>
      </c>
      <c r="P38" s="26">
        <v>1.8499999999999999E-2</v>
      </c>
      <c r="Q38" s="27">
        <v>6002154</v>
      </c>
      <c r="R38" s="27">
        <f t="shared" si="34"/>
        <v>39074169</v>
      </c>
      <c r="S38" s="25">
        <v>0</v>
      </c>
      <c r="T38" s="24">
        <v>6130032</v>
      </c>
      <c r="U38" s="24">
        <v>989786</v>
      </c>
      <c r="V38" s="24">
        <v>131811</v>
      </c>
      <c r="W38" s="24">
        <v>6988007</v>
      </c>
      <c r="X38" s="26">
        <v>3.9899999999999998E-2</v>
      </c>
      <c r="Y38" s="28">
        <f t="shared" si="35"/>
        <v>85334174</v>
      </c>
      <c r="Z38" s="28">
        <f t="shared" si="6"/>
        <v>91165380</v>
      </c>
      <c r="AA38" s="29">
        <v>29484318.519999992</v>
      </c>
      <c r="AB38" s="24">
        <v>118538000</v>
      </c>
      <c r="AC38" s="24">
        <v>119947157</v>
      </c>
      <c r="AD38" s="24">
        <v>-1409157</v>
      </c>
      <c r="AE38" s="26">
        <v>-1.17E-2</v>
      </c>
      <c r="AF38" s="26">
        <v>1.89E-2</v>
      </c>
      <c r="AG38" s="1" t="s">
        <v>27</v>
      </c>
      <c r="AH38" s="24">
        <v>5831206</v>
      </c>
      <c r="AI38" s="24">
        <v>3733383</v>
      </c>
      <c r="AJ38" s="24">
        <v>124369206</v>
      </c>
      <c r="AK38" s="24">
        <v>123680540</v>
      </c>
      <c r="AL38" s="24">
        <v>688666</v>
      </c>
      <c r="AM38" s="26">
        <v>5.5999999999999999E-3</v>
      </c>
      <c r="AN38" s="26">
        <v>1.8800000000000001E-2</v>
      </c>
      <c r="AO38" s="30">
        <f t="shared" si="7"/>
        <v>159723867.51999998</v>
      </c>
      <c r="AP38" s="31"/>
      <c r="AQ38" s="30"/>
      <c r="AR38" s="30">
        <v>23502</v>
      </c>
      <c r="AS38" s="30">
        <v>610</v>
      </c>
      <c r="AT38" s="30">
        <v>267</v>
      </c>
      <c r="AU38" s="30">
        <v>877</v>
      </c>
      <c r="AV38" s="30">
        <v>265</v>
      </c>
      <c r="AW38" s="30">
        <v>106</v>
      </c>
      <c r="AX38" s="30">
        <v>219</v>
      </c>
      <c r="AY38" s="30">
        <f t="shared" si="8"/>
        <v>1467</v>
      </c>
      <c r="AZ38" s="31"/>
      <c r="BA38" s="31"/>
      <c r="BB38" s="30">
        <f t="shared" si="9"/>
        <v>91165380</v>
      </c>
      <c r="BC38" s="30">
        <f t="shared" si="10"/>
        <v>29484318.519999992</v>
      </c>
      <c r="BD38" s="30">
        <f t="shared" si="11"/>
        <v>21472687.333333332</v>
      </c>
      <c r="BE38" s="30">
        <f t="shared" si="12"/>
        <v>5506038.333333333</v>
      </c>
      <c r="BF38" s="30">
        <f t="shared" si="13"/>
        <v>6093289.333333333</v>
      </c>
      <c r="BG38" s="30">
        <f t="shared" si="14"/>
        <v>6002154</v>
      </c>
      <c r="BH38" s="30">
        <f t="shared" si="15"/>
        <v>39074169</v>
      </c>
      <c r="BI38" s="30">
        <f t="shared" si="16"/>
        <v>159723867.51999998</v>
      </c>
      <c r="BJ38" s="30"/>
      <c r="BK38" s="30">
        <f t="shared" si="17"/>
        <v>3879.0477406178197</v>
      </c>
      <c r="BL38" s="30">
        <f t="shared" si="18"/>
        <v>1254.5450821206703</v>
      </c>
      <c r="BM38" s="30">
        <f t="shared" si="19"/>
        <v>913.65361813179015</v>
      </c>
      <c r="BN38" s="30">
        <f t="shared" si="20"/>
        <v>234.27956485972823</v>
      </c>
      <c r="BO38" s="30">
        <f t="shared" si="21"/>
        <v>259.26684253822367</v>
      </c>
      <c r="BP38" s="30">
        <f t="shared" si="22"/>
        <v>255.38907327035997</v>
      </c>
      <c r="BQ38" s="30">
        <f t="shared" si="23"/>
        <v>1662.5890988001022</v>
      </c>
      <c r="BR38" s="30">
        <f t="shared" si="24"/>
        <v>6796.1819215385913</v>
      </c>
      <c r="BS38" s="30"/>
      <c r="BT38" s="30">
        <f t="shared" si="25"/>
        <v>62144.089979550103</v>
      </c>
      <c r="BU38" s="30">
        <f t="shared" si="26"/>
        <v>20098.376632583499</v>
      </c>
      <c r="BV38" s="30">
        <f t="shared" si="27"/>
        <v>14637.142013178822</v>
      </c>
      <c r="BW38" s="30">
        <f t="shared" si="28"/>
        <v>3753.2640309020676</v>
      </c>
      <c r="BX38" s="30">
        <f t="shared" si="29"/>
        <v>4153.5714610315836</v>
      </c>
      <c r="BY38" s="30">
        <f t="shared" si="30"/>
        <v>4091.4478527607362</v>
      </c>
      <c r="BZ38" s="30">
        <f t="shared" si="31"/>
        <v>26635.42535787321</v>
      </c>
      <c r="CA38" s="30">
        <f t="shared" si="32"/>
        <v>108877.89197000681</v>
      </c>
    </row>
    <row r="39" spans="1:79" ht="9.5" customHeight="1" x14ac:dyDescent="0.4">
      <c r="A39" s="3">
        <f t="shared" si="33"/>
        <v>36</v>
      </c>
      <c r="B39" s="11" t="s">
        <v>56</v>
      </c>
      <c r="C39" s="24">
        <v>13930719</v>
      </c>
      <c r="D39" s="24">
        <v>20164304</v>
      </c>
      <c r="E39" s="25">
        <v>0</v>
      </c>
      <c r="F39" s="24">
        <v>34095023</v>
      </c>
      <c r="G39" s="26">
        <v>7.9000000000000008E-3</v>
      </c>
      <c r="H39" s="24">
        <v>8715577</v>
      </c>
      <c r="I39" s="24">
        <v>3072352</v>
      </c>
      <c r="J39" s="24">
        <v>2671337</v>
      </c>
      <c r="K39" s="24">
        <f t="shared" si="3"/>
        <v>8706585.666666666</v>
      </c>
      <c r="L39" s="24">
        <f t="shared" si="4"/>
        <v>3063360.6666666665</v>
      </c>
      <c r="M39" s="24">
        <f t="shared" si="5"/>
        <v>2662345.6666666665</v>
      </c>
      <c r="N39" s="24">
        <v>-26974</v>
      </c>
      <c r="O39" s="24">
        <v>14432292</v>
      </c>
      <c r="P39" s="26">
        <v>8.0999999999999996E-3</v>
      </c>
      <c r="Q39" s="27">
        <v>2923742</v>
      </c>
      <c r="R39" s="27">
        <f t="shared" si="34"/>
        <v>17356034</v>
      </c>
      <c r="S39" s="25">
        <v>0</v>
      </c>
      <c r="T39" s="24">
        <v>-383833</v>
      </c>
      <c r="U39" s="24">
        <v>430739</v>
      </c>
      <c r="V39" s="25">
        <v>868</v>
      </c>
      <c r="W39" s="24">
        <v>46038</v>
      </c>
      <c r="X39" s="26">
        <v>2.9999999999999997E-4</v>
      </c>
      <c r="Y39" s="28">
        <f t="shared" si="35"/>
        <v>34141061</v>
      </c>
      <c r="Z39" s="28">
        <f t="shared" si="6"/>
        <v>37166406</v>
      </c>
      <c r="AA39" s="29">
        <v>18542031.430000003</v>
      </c>
      <c r="AB39" s="24">
        <v>48574221</v>
      </c>
      <c r="AC39" s="24">
        <v>46741245</v>
      </c>
      <c r="AD39" s="24">
        <v>1832976</v>
      </c>
      <c r="AE39" s="26">
        <v>3.9199999999999999E-2</v>
      </c>
      <c r="AF39" s="26">
        <v>7.7999999999999996E-3</v>
      </c>
      <c r="AG39" s="1" t="s">
        <v>56</v>
      </c>
      <c r="AH39" s="24">
        <v>3025345</v>
      </c>
      <c r="AI39" s="24">
        <v>2006004</v>
      </c>
      <c r="AJ39" s="24">
        <v>51599566</v>
      </c>
      <c r="AK39" s="24">
        <v>48747249</v>
      </c>
      <c r="AL39" s="24">
        <v>2852317</v>
      </c>
      <c r="AM39" s="26">
        <v>5.8500000000000003E-2</v>
      </c>
      <c r="AN39" s="26">
        <v>7.7999999999999996E-3</v>
      </c>
      <c r="AO39" s="30">
        <f t="shared" si="7"/>
        <v>73064471.430000007</v>
      </c>
      <c r="AP39" s="31"/>
      <c r="AQ39" s="30"/>
      <c r="AR39" s="30">
        <v>13097</v>
      </c>
      <c r="AS39" s="30">
        <v>252</v>
      </c>
      <c r="AT39" s="30">
        <v>138</v>
      </c>
      <c r="AU39" s="30">
        <v>390</v>
      </c>
      <c r="AV39" s="30">
        <v>71</v>
      </c>
      <c r="AW39" s="30">
        <v>59</v>
      </c>
      <c r="AX39" s="30">
        <v>69</v>
      </c>
      <c r="AY39" s="30">
        <f t="shared" si="8"/>
        <v>589</v>
      </c>
      <c r="AZ39" s="31"/>
      <c r="BA39" s="31"/>
      <c r="BB39" s="30">
        <f t="shared" si="9"/>
        <v>37166406</v>
      </c>
      <c r="BC39" s="30">
        <f t="shared" si="10"/>
        <v>18542031.430000003</v>
      </c>
      <c r="BD39" s="30">
        <f t="shared" si="11"/>
        <v>8706585.666666666</v>
      </c>
      <c r="BE39" s="30">
        <f t="shared" si="12"/>
        <v>3063360.6666666665</v>
      </c>
      <c r="BF39" s="30">
        <f t="shared" si="13"/>
        <v>2662345.6666666665</v>
      </c>
      <c r="BG39" s="30">
        <f t="shared" si="14"/>
        <v>2923742</v>
      </c>
      <c r="BH39" s="30">
        <f t="shared" si="15"/>
        <v>17356034</v>
      </c>
      <c r="BI39" s="30">
        <f t="shared" si="16"/>
        <v>73064471.430000007</v>
      </c>
      <c r="BJ39" s="30"/>
      <c r="BK39" s="30">
        <f t="shared" si="17"/>
        <v>2837.7801023135071</v>
      </c>
      <c r="BL39" s="30">
        <f t="shared" si="18"/>
        <v>1415.7464633122092</v>
      </c>
      <c r="BM39" s="30">
        <f t="shared" si="19"/>
        <v>664.77709908121449</v>
      </c>
      <c r="BN39" s="30">
        <f t="shared" si="20"/>
        <v>233.89789010205899</v>
      </c>
      <c r="BO39" s="30">
        <f t="shared" si="21"/>
        <v>203.27904609198035</v>
      </c>
      <c r="BP39" s="30">
        <f t="shared" si="22"/>
        <v>223.23753531343056</v>
      </c>
      <c r="BQ39" s="30">
        <f t="shared" si="23"/>
        <v>1325.1915705886845</v>
      </c>
      <c r="BR39" s="30">
        <f t="shared" si="24"/>
        <v>5578.7181362144011</v>
      </c>
      <c r="BS39" s="30"/>
      <c r="BT39" s="30">
        <f t="shared" si="25"/>
        <v>63100.859083191848</v>
      </c>
      <c r="BU39" s="30">
        <f t="shared" si="26"/>
        <v>31480.528743633284</v>
      </c>
      <c r="BV39" s="30">
        <f t="shared" si="27"/>
        <v>14781.979060554611</v>
      </c>
      <c r="BW39" s="30">
        <f t="shared" si="28"/>
        <v>5200.951895868704</v>
      </c>
      <c r="BX39" s="30">
        <f t="shared" si="29"/>
        <v>4520.1114883984155</v>
      </c>
      <c r="BY39" s="30">
        <f t="shared" si="30"/>
        <v>4963.9083191850596</v>
      </c>
      <c r="BZ39" s="30">
        <f t="shared" si="31"/>
        <v>29466.95076400679</v>
      </c>
      <c r="CA39" s="30">
        <f t="shared" si="32"/>
        <v>124048.33859083193</v>
      </c>
    </row>
    <row r="40" spans="1:79" ht="9.5" customHeight="1" x14ac:dyDescent="0.4">
      <c r="A40" s="3">
        <f t="shared" si="33"/>
        <v>37</v>
      </c>
      <c r="B40" s="11" t="s">
        <v>28</v>
      </c>
      <c r="C40" s="24">
        <v>42831467</v>
      </c>
      <c r="D40" s="24">
        <v>76775517</v>
      </c>
      <c r="E40" s="25">
        <v>0</v>
      </c>
      <c r="F40" s="24">
        <v>119606984</v>
      </c>
      <c r="G40" s="26">
        <v>2.7799999999999998E-2</v>
      </c>
      <c r="H40" s="24">
        <v>29348656</v>
      </c>
      <c r="I40" s="24">
        <v>15748212</v>
      </c>
      <c r="J40" s="24">
        <v>10614439</v>
      </c>
      <c r="K40" s="24">
        <f t="shared" si="3"/>
        <v>29314013</v>
      </c>
      <c r="L40" s="24">
        <f t="shared" si="4"/>
        <v>15713569</v>
      </c>
      <c r="M40" s="24">
        <f t="shared" si="5"/>
        <v>10579796</v>
      </c>
      <c r="N40" s="24">
        <v>-103929</v>
      </c>
      <c r="O40" s="24">
        <v>55607378</v>
      </c>
      <c r="P40" s="26">
        <v>3.1199999999999999E-2</v>
      </c>
      <c r="Q40" s="27">
        <v>3482546</v>
      </c>
      <c r="R40" s="27">
        <f t="shared" si="34"/>
        <v>59089924</v>
      </c>
      <c r="S40" s="25">
        <v>0</v>
      </c>
      <c r="T40" s="24">
        <v>1003426</v>
      </c>
      <c r="U40" s="24">
        <v>1511054</v>
      </c>
      <c r="V40" s="24">
        <v>46551</v>
      </c>
      <c r="W40" s="24">
        <v>2467929</v>
      </c>
      <c r="X40" s="26">
        <v>1.41E-2</v>
      </c>
      <c r="Y40" s="28">
        <f t="shared" si="35"/>
        <v>122074913</v>
      </c>
      <c r="Z40" s="28">
        <f t="shared" si="6"/>
        <v>132476158</v>
      </c>
      <c r="AA40" s="29">
        <v>59843482</v>
      </c>
      <c r="AB40" s="24">
        <v>177728842</v>
      </c>
      <c r="AC40" s="24">
        <v>179814069</v>
      </c>
      <c r="AD40" s="24">
        <v>-2085227</v>
      </c>
      <c r="AE40" s="26">
        <v>-1.1599999999999999E-2</v>
      </c>
      <c r="AF40" s="26">
        <v>2.8400000000000002E-2</v>
      </c>
      <c r="AG40" s="1" t="s">
        <v>28</v>
      </c>
      <c r="AH40" s="24">
        <v>10401245</v>
      </c>
      <c r="AI40" s="24">
        <v>7461927</v>
      </c>
      <c r="AJ40" s="24">
        <v>188130087</v>
      </c>
      <c r="AK40" s="24">
        <v>187275996</v>
      </c>
      <c r="AL40" s="24">
        <v>854091</v>
      </c>
      <c r="AM40" s="26">
        <v>4.5999999999999999E-3</v>
      </c>
      <c r="AN40" s="26">
        <v>2.8500000000000001E-2</v>
      </c>
      <c r="AO40" s="30">
        <f t="shared" si="7"/>
        <v>251409564</v>
      </c>
      <c r="AP40" s="31"/>
      <c r="AQ40" s="30"/>
      <c r="AR40" s="30">
        <v>44262</v>
      </c>
      <c r="AS40" s="30">
        <v>1071</v>
      </c>
      <c r="AT40" s="30">
        <v>1112</v>
      </c>
      <c r="AU40" s="30">
        <v>2183</v>
      </c>
      <c r="AV40" s="30">
        <v>199</v>
      </c>
      <c r="AW40" s="30">
        <v>276</v>
      </c>
      <c r="AX40" s="30">
        <v>393</v>
      </c>
      <c r="AY40" s="30">
        <f t="shared" si="8"/>
        <v>3051</v>
      </c>
      <c r="AZ40" s="31"/>
      <c r="BA40" s="31"/>
      <c r="BB40" s="30">
        <f t="shared" si="9"/>
        <v>132476158</v>
      </c>
      <c r="BC40" s="30">
        <f t="shared" si="10"/>
        <v>59843482</v>
      </c>
      <c r="BD40" s="30">
        <f t="shared" si="11"/>
        <v>29314013</v>
      </c>
      <c r="BE40" s="30">
        <f t="shared" si="12"/>
        <v>15713569</v>
      </c>
      <c r="BF40" s="30">
        <f t="shared" si="13"/>
        <v>10579796</v>
      </c>
      <c r="BG40" s="30">
        <f t="shared" si="14"/>
        <v>3482546</v>
      </c>
      <c r="BH40" s="30">
        <f t="shared" si="15"/>
        <v>59089924</v>
      </c>
      <c r="BI40" s="30">
        <f t="shared" si="16"/>
        <v>251409564</v>
      </c>
      <c r="BJ40" s="30"/>
      <c r="BK40" s="30">
        <f t="shared" si="17"/>
        <v>2992.9998192580542</v>
      </c>
      <c r="BL40" s="30">
        <f t="shared" si="18"/>
        <v>1352.0284216709592</v>
      </c>
      <c r="BM40" s="30">
        <f t="shared" si="19"/>
        <v>662.28396818941758</v>
      </c>
      <c r="BN40" s="30">
        <f t="shared" si="20"/>
        <v>355.01262934345488</v>
      </c>
      <c r="BO40" s="30">
        <f t="shared" si="21"/>
        <v>239.02661425150242</v>
      </c>
      <c r="BP40" s="30">
        <f t="shared" si="22"/>
        <v>78.680267498079616</v>
      </c>
      <c r="BQ40" s="30">
        <f t="shared" si="23"/>
        <v>1335.0034792824545</v>
      </c>
      <c r="BR40" s="30">
        <f t="shared" si="24"/>
        <v>5680.0317202114684</v>
      </c>
      <c r="BS40" s="30"/>
      <c r="BT40" s="30">
        <f t="shared" si="25"/>
        <v>43420.569649295314</v>
      </c>
      <c r="BU40" s="30">
        <f t="shared" si="26"/>
        <v>19614.382825303179</v>
      </c>
      <c r="BV40" s="30">
        <f t="shared" si="27"/>
        <v>9608.0016388069489</v>
      </c>
      <c r="BW40" s="30">
        <f t="shared" si="28"/>
        <v>5150.3012127171423</v>
      </c>
      <c r="BX40" s="30">
        <f t="shared" si="29"/>
        <v>3467.6486397902327</v>
      </c>
      <c r="BY40" s="30">
        <f t="shared" si="30"/>
        <v>1141.4441166830547</v>
      </c>
      <c r="BZ40" s="30">
        <f t="shared" si="31"/>
        <v>19367.39560799738</v>
      </c>
      <c r="CA40" s="30">
        <f t="shared" si="32"/>
        <v>82402.348082595869</v>
      </c>
    </row>
    <row r="41" spans="1:79" ht="9.5" customHeight="1" x14ac:dyDescent="0.4">
      <c r="A41" s="3">
        <f t="shared" si="33"/>
        <v>38</v>
      </c>
      <c r="B41" s="11" t="s">
        <v>57</v>
      </c>
      <c r="C41" s="24">
        <v>5290409</v>
      </c>
      <c r="D41" s="24">
        <v>11059899</v>
      </c>
      <c r="E41" s="25">
        <v>0</v>
      </c>
      <c r="F41" s="24">
        <v>16350308</v>
      </c>
      <c r="G41" s="26">
        <v>3.8E-3</v>
      </c>
      <c r="H41" s="24">
        <v>5765874</v>
      </c>
      <c r="I41" s="24">
        <v>545915</v>
      </c>
      <c r="J41" s="24">
        <v>1342758</v>
      </c>
      <c r="K41" s="24">
        <f t="shared" si="3"/>
        <v>5761114.333333333</v>
      </c>
      <c r="L41" s="24">
        <f t="shared" si="4"/>
        <v>541155.33333333337</v>
      </c>
      <c r="M41" s="24">
        <f t="shared" si="5"/>
        <v>1337998.3333333333</v>
      </c>
      <c r="N41" s="24">
        <v>-14279</v>
      </c>
      <c r="O41" s="24">
        <v>7640268</v>
      </c>
      <c r="P41" s="26">
        <v>4.3E-3</v>
      </c>
      <c r="Q41" s="27">
        <v>1077693</v>
      </c>
      <c r="R41" s="27">
        <f t="shared" si="34"/>
        <v>8717961</v>
      </c>
      <c r="S41" s="25">
        <v>0</v>
      </c>
      <c r="T41" s="24">
        <v>1512685</v>
      </c>
      <c r="U41" s="24">
        <v>206562</v>
      </c>
      <c r="V41" s="24">
        <v>31829</v>
      </c>
      <c r="W41" s="24">
        <v>1687418</v>
      </c>
      <c r="X41" s="26">
        <v>9.5999999999999992E-3</v>
      </c>
      <c r="Y41" s="28">
        <f t="shared" si="35"/>
        <v>18037726</v>
      </c>
      <c r="Z41" s="28">
        <f t="shared" si="6"/>
        <v>19532950</v>
      </c>
      <c r="AA41" s="29">
        <v>7636187</v>
      </c>
      <c r="AB41" s="24">
        <v>25709823</v>
      </c>
      <c r="AC41" s="24">
        <v>26023736</v>
      </c>
      <c r="AD41" s="24">
        <v>-313913</v>
      </c>
      <c r="AE41" s="26">
        <v>-1.21E-2</v>
      </c>
      <c r="AF41" s="26">
        <v>4.1000000000000003E-3</v>
      </c>
      <c r="AG41" s="1" t="s">
        <v>57</v>
      </c>
      <c r="AH41" s="24">
        <v>1495224</v>
      </c>
      <c r="AI41" s="24">
        <v>1039837</v>
      </c>
      <c r="AJ41" s="24">
        <v>27205047</v>
      </c>
      <c r="AK41" s="24">
        <v>27063573</v>
      </c>
      <c r="AL41" s="24">
        <v>141474</v>
      </c>
      <c r="AM41" s="26">
        <v>5.1999999999999998E-3</v>
      </c>
      <c r="AN41" s="26">
        <v>4.1000000000000003E-3</v>
      </c>
      <c r="AO41" s="30">
        <f t="shared" si="7"/>
        <v>35887098</v>
      </c>
      <c r="AP41" s="31"/>
      <c r="AQ41" s="30"/>
      <c r="AR41" s="30">
        <v>4861</v>
      </c>
      <c r="AS41" s="30">
        <v>137</v>
      </c>
      <c r="AT41" s="30">
        <v>84</v>
      </c>
      <c r="AU41" s="30">
        <v>221</v>
      </c>
      <c r="AV41" s="30">
        <v>98</v>
      </c>
      <c r="AW41" s="30">
        <v>31</v>
      </c>
      <c r="AX41" s="30">
        <v>54</v>
      </c>
      <c r="AY41" s="30">
        <f t="shared" si="8"/>
        <v>404</v>
      </c>
      <c r="AZ41" s="31"/>
      <c r="BA41" s="31"/>
      <c r="BB41" s="30">
        <f t="shared" si="9"/>
        <v>19532950</v>
      </c>
      <c r="BC41" s="30">
        <f t="shared" si="10"/>
        <v>7636187</v>
      </c>
      <c r="BD41" s="30">
        <f t="shared" si="11"/>
        <v>5761114.333333333</v>
      </c>
      <c r="BE41" s="30">
        <f t="shared" si="12"/>
        <v>541155.33333333337</v>
      </c>
      <c r="BF41" s="30">
        <f t="shared" si="13"/>
        <v>1337998.3333333333</v>
      </c>
      <c r="BG41" s="30">
        <f t="shared" si="14"/>
        <v>1077693</v>
      </c>
      <c r="BH41" s="30">
        <f t="shared" si="15"/>
        <v>8717961</v>
      </c>
      <c r="BI41" s="30">
        <f t="shared" si="16"/>
        <v>35887098</v>
      </c>
      <c r="BJ41" s="30"/>
      <c r="BK41" s="30">
        <f t="shared" si="17"/>
        <v>4018.2987039703767</v>
      </c>
      <c r="BL41" s="30">
        <f t="shared" si="18"/>
        <v>1570.9086607693889</v>
      </c>
      <c r="BM41" s="30">
        <f t="shared" si="19"/>
        <v>1185.1706096139339</v>
      </c>
      <c r="BN41" s="30">
        <f t="shared" si="20"/>
        <v>111.32592744977029</v>
      </c>
      <c r="BO41" s="30">
        <f t="shared" si="21"/>
        <v>275.25166289515187</v>
      </c>
      <c r="BP41" s="30">
        <f t="shared" si="22"/>
        <v>221.70191318658712</v>
      </c>
      <c r="BQ41" s="30">
        <f t="shared" si="23"/>
        <v>1793.4501131454433</v>
      </c>
      <c r="BR41" s="30">
        <f t="shared" si="24"/>
        <v>7382.6574778852091</v>
      </c>
      <c r="BS41" s="30"/>
      <c r="BT41" s="30">
        <f t="shared" si="25"/>
        <v>48348.88613861386</v>
      </c>
      <c r="BU41" s="30">
        <f t="shared" si="26"/>
        <v>18901.452970297029</v>
      </c>
      <c r="BV41" s="30">
        <f t="shared" si="27"/>
        <v>14260.18399339934</v>
      </c>
      <c r="BW41" s="30">
        <f t="shared" si="28"/>
        <v>1339.4933993399341</v>
      </c>
      <c r="BX41" s="30">
        <f t="shared" si="29"/>
        <v>3311.8770627062704</v>
      </c>
      <c r="BY41" s="30">
        <f t="shared" si="30"/>
        <v>2667.5569306930693</v>
      </c>
      <c r="BZ41" s="30">
        <f t="shared" si="31"/>
        <v>21579.111386138615</v>
      </c>
      <c r="CA41" s="30">
        <f t="shared" si="32"/>
        <v>88829.450495049503</v>
      </c>
    </row>
    <row r="42" spans="1:79" ht="9.5" customHeight="1" x14ac:dyDescent="0.4">
      <c r="A42" s="3">
        <f t="shared" si="33"/>
        <v>39</v>
      </c>
      <c r="B42" s="11" t="s">
        <v>58</v>
      </c>
      <c r="C42" s="24">
        <v>106627924</v>
      </c>
      <c r="D42" s="24">
        <v>199405868</v>
      </c>
      <c r="E42" s="25">
        <v>0</v>
      </c>
      <c r="F42" s="24">
        <v>306033792</v>
      </c>
      <c r="G42" s="26">
        <v>7.1199999999999999E-2</v>
      </c>
      <c r="H42" s="24">
        <v>73073935</v>
      </c>
      <c r="I42" s="24">
        <v>16786277</v>
      </c>
      <c r="J42" s="24">
        <v>22722884</v>
      </c>
      <c r="K42" s="24">
        <f t="shared" si="3"/>
        <v>73003928</v>
      </c>
      <c r="L42" s="24">
        <f t="shared" si="4"/>
        <v>16716270</v>
      </c>
      <c r="M42" s="24">
        <f t="shared" si="5"/>
        <v>22652877</v>
      </c>
      <c r="N42" s="24">
        <v>-210021</v>
      </c>
      <c r="O42" s="24">
        <v>112373075</v>
      </c>
      <c r="P42" s="26">
        <v>6.3E-2</v>
      </c>
      <c r="Q42" s="27">
        <v>11734885</v>
      </c>
      <c r="R42" s="27">
        <f t="shared" si="34"/>
        <v>124107960</v>
      </c>
      <c r="S42" s="24">
        <v>8770990</v>
      </c>
      <c r="T42" s="24">
        <v>6205731</v>
      </c>
      <c r="U42" s="24">
        <v>3396064</v>
      </c>
      <c r="V42" s="24">
        <v>340145</v>
      </c>
      <c r="W42" s="24">
        <v>18032640</v>
      </c>
      <c r="X42" s="26">
        <v>0.10299999999999999</v>
      </c>
      <c r="Y42" s="28">
        <f t="shared" si="35"/>
        <v>324066432</v>
      </c>
      <c r="Z42" s="28">
        <f t="shared" si="6"/>
        <v>344873658</v>
      </c>
      <c r="AA42" s="29">
        <v>129164289</v>
      </c>
      <c r="AB42" s="24">
        <v>436779652</v>
      </c>
      <c r="AC42" s="24">
        <v>442228151</v>
      </c>
      <c r="AD42" s="24">
        <v>-5448499</v>
      </c>
      <c r="AE42" s="26">
        <v>-1.23E-2</v>
      </c>
      <c r="AF42" s="26">
        <v>6.9800000000000001E-2</v>
      </c>
      <c r="AG42" s="1" t="s">
        <v>58</v>
      </c>
      <c r="AH42" s="24">
        <v>20807226</v>
      </c>
      <c r="AI42" s="24">
        <v>15798390</v>
      </c>
      <c r="AJ42" s="24">
        <v>457586878</v>
      </c>
      <c r="AK42" s="24">
        <v>458026541</v>
      </c>
      <c r="AL42" s="24">
        <v>-439663</v>
      </c>
      <c r="AM42" s="26">
        <v>-1E-3</v>
      </c>
      <c r="AN42" s="26">
        <v>6.9400000000000003E-2</v>
      </c>
      <c r="AO42" s="30">
        <f t="shared" si="7"/>
        <v>598145907</v>
      </c>
      <c r="AP42" s="31"/>
      <c r="AQ42" s="30"/>
      <c r="AR42" s="30">
        <v>103620</v>
      </c>
      <c r="AS42" s="30">
        <v>2117</v>
      </c>
      <c r="AT42" s="30">
        <v>466</v>
      </c>
      <c r="AU42" s="30">
        <v>2583</v>
      </c>
      <c r="AV42" s="30">
        <v>814</v>
      </c>
      <c r="AW42" s="30">
        <v>428</v>
      </c>
      <c r="AX42" s="30">
        <v>790</v>
      </c>
      <c r="AY42" s="30">
        <f t="shared" si="8"/>
        <v>4615</v>
      </c>
      <c r="AZ42" s="31"/>
      <c r="BA42" s="31"/>
      <c r="BB42" s="30">
        <f t="shared" si="9"/>
        <v>344873658</v>
      </c>
      <c r="BC42" s="30">
        <f t="shared" si="10"/>
        <v>129164289</v>
      </c>
      <c r="BD42" s="30">
        <f t="shared" si="11"/>
        <v>73003928</v>
      </c>
      <c r="BE42" s="30">
        <f t="shared" si="12"/>
        <v>16716270</v>
      </c>
      <c r="BF42" s="30">
        <f t="shared" si="13"/>
        <v>22652877</v>
      </c>
      <c r="BG42" s="30">
        <f t="shared" si="14"/>
        <v>11734885</v>
      </c>
      <c r="BH42" s="30">
        <f t="shared" si="15"/>
        <v>124107960</v>
      </c>
      <c r="BI42" s="30">
        <f t="shared" si="16"/>
        <v>598145907</v>
      </c>
      <c r="BJ42" s="30"/>
      <c r="BK42" s="30">
        <f t="shared" si="17"/>
        <v>3328.2537927041112</v>
      </c>
      <c r="BL42" s="30">
        <f t="shared" si="18"/>
        <v>1246.5189056166764</v>
      </c>
      <c r="BM42" s="30">
        <f t="shared" si="19"/>
        <v>704.53510905230655</v>
      </c>
      <c r="BN42" s="30">
        <f t="shared" si="20"/>
        <v>161.32281412854661</v>
      </c>
      <c r="BO42" s="30">
        <f t="shared" si="21"/>
        <v>218.61491024898669</v>
      </c>
      <c r="BP42" s="30">
        <f t="shared" si="22"/>
        <v>113.24922794827253</v>
      </c>
      <c r="BQ42" s="30">
        <f t="shared" si="23"/>
        <v>1197.7220613781124</v>
      </c>
      <c r="BR42" s="30">
        <f t="shared" si="24"/>
        <v>5772.4947596988995</v>
      </c>
      <c r="BS42" s="30"/>
      <c r="BT42" s="30">
        <f t="shared" si="25"/>
        <v>74728.853304442033</v>
      </c>
      <c r="BU42" s="30">
        <f t="shared" si="26"/>
        <v>27987.928277356445</v>
      </c>
      <c r="BV42" s="30">
        <f t="shared" si="27"/>
        <v>15818.835969664138</v>
      </c>
      <c r="BW42" s="30">
        <f t="shared" si="28"/>
        <v>3622.160346695558</v>
      </c>
      <c r="BX42" s="30">
        <f t="shared" si="29"/>
        <v>4908.532394366197</v>
      </c>
      <c r="BY42" s="30">
        <f t="shared" si="30"/>
        <v>2542.7703141928496</v>
      </c>
      <c r="BZ42" s="30">
        <f t="shared" si="31"/>
        <v>26892.299024918742</v>
      </c>
      <c r="CA42" s="30">
        <f t="shared" si="32"/>
        <v>129609.08060671722</v>
      </c>
    </row>
    <row r="43" spans="1:79" ht="9.5" customHeight="1" x14ac:dyDescent="0.4">
      <c r="A43" s="3">
        <f t="shared" si="33"/>
        <v>40</v>
      </c>
      <c r="B43" s="11" t="s">
        <v>59</v>
      </c>
      <c r="C43" s="24">
        <v>31084026</v>
      </c>
      <c r="D43" s="24">
        <v>59100653</v>
      </c>
      <c r="E43" s="25">
        <v>0</v>
      </c>
      <c r="F43" s="24">
        <v>90184679</v>
      </c>
      <c r="G43" s="26">
        <v>2.1000000000000001E-2</v>
      </c>
      <c r="H43" s="24">
        <v>28239126</v>
      </c>
      <c r="I43" s="24">
        <v>5866525</v>
      </c>
      <c r="J43" s="24">
        <v>7547769</v>
      </c>
      <c r="K43" s="24">
        <f t="shared" si="3"/>
        <v>28213224.666666668</v>
      </c>
      <c r="L43" s="24">
        <f t="shared" si="4"/>
        <v>5840623.666666667</v>
      </c>
      <c r="M43" s="24">
        <f t="shared" si="5"/>
        <v>7521867.666666667</v>
      </c>
      <c r="N43" s="24">
        <v>-77704</v>
      </c>
      <c r="O43" s="24">
        <v>41575716</v>
      </c>
      <c r="P43" s="26">
        <v>2.3300000000000001E-2</v>
      </c>
      <c r="Q43" s="27">
        <v>3213124</v>
      </c>
      <c r="R43" s="27">
        <f t="shared" si="34"/>
        <v>44788840</v>
      </c>
      <c r="S43" s="25">
        <v>0</v>
      </c>
      <c r="T43" s="24">
        <v>2967655</v>
      </c>
      <c r="U43" s="24">
        <v>1139348</v>
      </c>
      <c r="V43" s="24">
        <v>76034</v>
      </c>
      <c r="W43" s="24">
        <v>4030969</v>
      </c>
      <c r="X43" s="26">
        <v>2.3E-2</v>
      </c>
      <c r="Y43" s="28">
        <f t="shared" si="35"/>
        <v>94215648</v>
      </c>
      <c r="Z43" s="28">
        <f t="shared" si="6"/>
        <v>100883835</v>
      </c>
      <c r="AA43" s="29">
        <v>38426723.300000004</v>
      </c>
      <c r="AB43" s="24">
        <v>135867398</v>
      </c>
      <c r="AC43" s="24">
        <v>137477602</v>
      </c>
      <c r="AD43" s="24">
        <v>-1610204</v>
      </c>
      <c r="AE43" s="26">
        <v>-1.17E-2</v>
      </c>
      <c r="AF43" s="26">
        <v>2.1700000000000001E-2</v>
      </c>
      <c r="AG43" s="1" t="s">
        <v>59</v>
      </c>
      <c r="AH43" s="24">
        <v>6668187</v>
      </c>
      <c r="AI43" s="24">
        <v>4559804</v>
      </c>
      <c r="AJ43" s="24">
        <v>142535585</v>
      </c>
      <c r="AK43" s="24">
        <v>142037406</v>
      </c>
      <c r="AL43" s="24">
        <v>498179</v>
      </c>
      <c r="AM43" s="26">
        <v>3.5000000000000001E-3</v>
      </c>
      <c r="AN43" s="26">
        <v>2.1600000000000001E-2</v>
      </c>
      <c r="AO43" s="30">
        <f t="shared" si="7"/>
        <v>184099398.30000001</v>
      </c>
      <c r="AP43" s="31"/>
      <c r="AQ43" s="30"/>
      <c r="AR43" s="30">
        <v>26704</v>
      </c>
      <c r="AS43" s="30">
        <v>758</v>
      </c>
      <c r="AT43" s="30">
        <v>575</v>
      </c>
      <c r="AU43" s="30">
        <v>1333</v>
      </c>
      <c r="AV43" s="30">
        <v>409</v>
      </c>
      <c r="AW43" s="30">
        <v>135</v>
      </c>
      <c r="AX43" s="30">
        <v>279</v>
      </c>
      <c r="AY43" s="30">
        <f t="shared" si="8"/>
        <v>2156</v>
      </c>
      <c r="AZ43" s="31"/>
      <c r="BA43" s="31"/>
      <c r="BB43" s="30">
        <f t="shared" si="9"/>
        <v>100883835</v>
      </c>
      <c r="BC43" s="30">
        <f t="shared" si="10"/>
        <v>38426723.300000004</v>
      </c>
      <c r="BD43" s="30">
        <f t="shared" si="11"/>
        <v>28213224.666666668</v>
      </c>
      <c r="BE43" s="30">
        <f t="shared" si="12"/>
        <v>5840623.666666667</v>
      </c>
      <c r="BF43" s="30">
        <f t="shared" si="13"/>
        <v>7521867.666666667</v>
      </c>
      <c r="BG43" s="30">
        <f t="shared" si="14"/>
        <v>3213124</v>
      </c>
      <c r="BH43" s="30">
        <f t="shared" si="15"/>
        <v>44788840</v>
      </c>
      <c r="BI43" s="30">
        <f t="shared" si="16"/>
        <v>184099398.30000001</v>
      </c>
      <c r="BJ43" s="30"/>
      <c r="BK43" s="30">
        <f t="shared" si="17"/>
        <v>3777.8548157579389</v>
      </c>
      <c r="BL43" s="30">
        <f t="shared" si="18"/>
        <v>1438.9875411923308</v>
      </c>
      <c r="BM43" s="30">
        <f t="shared" si="19"/>
        <v>1056.516801477931</v>
      </c>
      <c r="BN43" s="30">
        <f t="shared" si="20"/>
        <v>218.71718344317955</v>
      </c>
      <c r="BO43" s="30">
        <f t="shared" si="21"/>
        <v>281.67569153185542</v>
      </c>
      <c r="BP43" s="30">
        <f t="shared" si="22"/>
        <v>120.32369682444578</v>
      </c>
      <c r="BQ43" s="30">
        <f t="shared" si="23"/>
        <v>1677.2333732774116</v>
      </c>
      <c r="BR43" s="30">
        <f t="shared" si="24"/>
        <v>6894.0757302276816</v>
      </c>
      <c r="BS43" s="30"/>
      <c r="BT43" s="30">
        <f t="shared" si="25"/>
        <v>46792.131261595547</v>
      </c>
      <c r="BU43" s="30">
        <f t="shared" si="26"/>
        <v>17823.155519480522</v>
      </c>
      <c r="BV43" s="30">
        <f t="shared" si="27"/>
        <v>13085.911255411256</v>
      </c>
      <c r="BW43" s="30">
        <f t="shared" si="28"/>
        <v>2709.0091218305506</v>
      </c>
      <c r="BX43" s="30">
        <f t="shared" si="29"/>
        <v>3488.8068954854671</v>
      </c>
      <c r="BY43" s="30">
        <f t="shared" si="30"/>
        <v>1490.317254174397</v>
      </c>
      <c r="BZ43" s="30">
        <f t="shared" si="31"/>
        <v>20774.044526901671</v>
      </c>
      <c r="CA43" s="30">
        <f t="shared" si="32"/>
        <v>85389.331307977744</v>
      </c>
    </row>
    <row r="44" spans="1:79" ht="9.5" customHeight="1" x14ac:dyDescent="0.4">
      <c r="A44" s="3">
        <f t="shared" si="33"/>
        <v>41</v>
      </c>
      <c r="B44" s="11" t="s">
        <v>60</v>
      </c>
      <c r="C44" s="24">
        <v>25783833</v>
      </c>
      <c r="D44" s="24">
        <v>48442070</v>
      </c>
      <c r="E44" s="25">
        <v>0</v>
      </c>
      <c r="F44" s="24">
        <v>74225903</v>
      </c>
      <c r="G44" s="26">
        <v>1.7299999999999999E-2</v>
      </c>
      <c r="H44" s="24">
        <v>17821015</v>
      </c>
      <c r="I44" s="24">
        <v>6558850</v>
      </c>
      <c r="J44" s="24">
        <v>6292288</v>
      </c>
      <c r="K44" s="24">
        <f t="shared" si="3"/>
        <v>17801942.333333332</v>
      </c>
      <c r="L44" s="24">
        <f t="shared" si="4"/>
        <v>6539777.333333333</v>
      </c>
      <c r="M44" s="24">
        <f t="shared" si="5"/>
        <v>6273215.333333333</v>
      </c>
      <c r="N44" s="24">
        <v>-57218</v>
      </c>
      <c r="O44" s="24">
        <v>30614935</v>
      </c>
      <c r="P44" s="26">
        <v>1.72E-2</v>
      </c>
      <c r="Q44" s="27">
        <v>6810424</v>
      </c>
      <c r="R44" s="27">
        <f t="shared" si="34"/>
        <v>37425359</v>
      </c>
      <c r="S44" s="25">
        <v>0</v>
      </c>
      <c r="T44" s="24">
        <v>2063679</v>
      </c>
      <c r="U44" s="24">
        <v>925224</v>
      </c>
      <c r="V44" s="24">
        <v>55335</v>
      </c>
      <c r="W44" s="24">
        <v>2933568</v>
      </c>
      <c r="X44" s="26">
        <v>1.6799999999999999E-2</v>
      </c>
      <c r="Y44" s="28">
        <f t="shared" si="35"/>
        <v>77159471</v>
      </c>
      <c r="Z44" s="28">
        <f t="shared" si="6"/>
        <v>82807991</v>
      </c>
      <c r="AA44" s="29">
        <v>33562654.050000004</v>
      </c>
      <c r="AB44" s="24">
        <v>107829741</v>
      </c>
      <c r="AC44" s="24">
        <v>109086242</v>
      </c>
      <c r="AD44" s="24">
        <v>-1256501</v>
      </c>
      <c r="AE44" s="26">
        <v>-1.15E-2</v>
      </c>
      <c r="AF44" s="26">
        <v>1.72E-2</v>
      </c>
      <c r="AG44" s="1" t="s">
        <v>60</v>
      </c>
      <c r="AH44" s="24">
        <v>5648520</v>
      </c>
      <c r="AI44" s="24">
        <v>4014957</v>
      </c>
      <c r="AJ44" s="24">
        <v>113478261</v>
      </c>
      <c r="AK44" s="24">
        <v>113101199</v>
      </c>
      <c r="AL44" s="24">
        <v>377062</v>
      </c>
      <c r="AM44" s="26">
        <v>3.3E-3</v>
      </c>
      <c r="AN44" s="26">
        <v>1.72E-2</v>
      </c>
      <c r="AO44" s="30">
        <f t="shared" si="7"/>
        <v>153796004.05000001</v>
      </c>
      <c r="AP44" s="31"/>
      <c r="AQ44" s="30"/>
      <c r="AR44" s="30">
        <v>30737</v>
      </c>
      <c r="AS44" s="30">
        <v>633</v>
      </c>
      <c r="AT44" s="30">
        <v>402</v>
      </c>
      <c r="AU44" s="30">
        <v>1035</v>
      </c>
      <c r="AV44" s="30">
        <v>99</v>
      </c>
      <c r="AW44" s="30">
        <v>132</v>
      </c>
      <c r="AX44" s="30">
        <v>205</v>
      </c>
      <c r="AY44" s="30">
        <f t="shared" si="8"/>
        <v>1471</v>
      </c>
      <c r="AZ44" s="31"/>
      <c r="BA44" s="31"/>
      <c r="BB44" s="30">
        <f t="shared" si="9"/>
        <v>82807991</v>
      </c>
      <c r="BC44" s="30">
        <f t="shared" si="10"/>
        <v>33562654.050000004</v>
      </c>
      <c r="BD44" s="30">
        <f t="shared" si="11"/>
        <v>17801942.333333332</v>
      </c>
      <c r="BE44" s="30">
        <f t="shared" si="12"/>
        <v>6539777.333333333</v>
      </c>
      <c r="BF44" s="30">
        <f t="shared" si="13"/>
        <v>6273215.333333333</v>
      </c>
      <c r="BG44" s="30">
        <f t="shared" si="14"/>
        <v>6810424</v>
      </c>
      <c r="BH44" s="30">
        <f t="shared" si="15"/>
        <v>37425359</v>
      </c>
      <c r="BI44" s="30">
        <f t="shared" si="16"/>
        <v>153796004.05000001</v>
      </c>
      <c r="BJ44" s="30"/>
      <c r="BK44" s="30">
        <f t="shared" si="17"/>
        <v>2694.0817581416536</v>
      </c>
      <c r="BL44" s="30">
        <f t="shared" si="18"/>
        <v>1091.9300533558905</v>
      </c>
      <c r="BM44" s="30">
        <f t="shared" si="19"/>
        <v>579.16980620533343</v>
      </c>
      <c r="BN44" s="30">
        <f t="shared" si="20"/>
        <v>212.76563533634814</v>
      </c>
      <c r="BO44" s="30">
        <f t="shared" si="21"/>
        <v>204.09328605047119</v>
      </c>
      <c r="BP44" s="30">
        <f t="shared" si="22"/>
        <v>221.57087549207796</v>
      </c>
      <c r="BQ44" s="30">
        <f t="shared" si="23"/>
        <v>1217.5996030842307</v>
      </c>
      <c r="BR44" s="30">
        <f t="shared" si="24"/>
        <v>5003.6114145817746</v>
      </c>
      <c r="BS44" s="30"/>
      <c r="BT44" s="30">
        <f t="shared" si="25"/>
        <v>56293.67165193746</v>
      </c>
      <c r="BU44" s="30">
        <f t="shared" si="26"/>
        <v>22816.216213460233</v>
      </c>
      <c r="BV44" s="30">
        <f t="shared" si="27"/>
        <v>12101.932245637887</v>
      </c>
      <c r="BW44" s="30">
        <f t="shared" si="28"/>
        <v>4445.8037616134143</v>
      </c>
      <c r="BX44" s="30">
        <f t="shared" si="29"/>
        <v>4264.5923408112394</v>
      </c>
      <c r="BY44" s="30">
        <f t="shared" si="30"/>
        <v>4629.7919782460913</v>
      </c>
      <c r="BZ44" s="30">
        <f t="shared" si="31"/>
        <v>25442.120326308632</v>
      </c>
      <c r="CA44" s="30">
        <f t="shared" si="32"/>
        <v>104552.00819170634</v>
      </c>
    </row>
    <row r="45" spans="1:79" ht="9.5" customHeight="1" x14ac:dyDescent="0.4">
      <c r="A45" s="3">
        <f t="shared" si="33"/>
        <v>42</v>
      </c>
      <c r="B45" s="11" t="s">
        <v>29</v>
      </c>
      <c r="C45" s="24">
        <v>15448995</v>
      </c>
      <c r="D45" s="24">
        <v>29720184</v>
      </c>
      <c r="E45" s="25">
        <v>0</v>
      </c>
      <c r="F45" s="24">
        <v>45169179</v>
      </c>
      <c r="G45" s="26">
        <v>1.0500000000000001E-2</v>
      </c>
      <c r="H45" s="24">
        <v>12506859</v>
      </c>
      <c r="I45" s="24">
        <v>2106646</v>
      </c>
      <c r="J45" s="24">
        <v>3475235</v>
      </c>
      <c r="K45" s="24">
        <f t="shared" si="3"/>
        <v>12495611</v>
      </c>
      <c r="L45" s="24">
        <f t="shared" si="4"/>
        <v>2095398</v>
      </c>
      <c r="M45" s="24">
        <f t="shared" si="5"/>
        <v>3463987</v>
      </c>
      <c r="N45" s="24">
        <v>-33744</v>
      </c>
      <c r="O45" s="24">
        <v>18054996</v>
      </c>
      <c r="P45" s="26">
        <v>1.01E-2</v>
      </c>
      <c r="Q45" s="27">
        <v>1731295</v>
      </c>
      <c r="R45" s="27">
        <f t="shared" si="34"/>
        <v>19786291</v>
      </c>
      <c r="S45" s="25">
        <v>0</v>
      </c>
      <c r="T45" s="24">
        <v>3841701</v>
      </c>
      <c r="U45" s="24">
        <v>545646</v>
      </c>
      <c r="V45" s="24">
        <v>81224</v>
      </c>
      <c r="W45" s="24">
        <v>4306123</v>
      </c>
      <c r="X45" s="26">
        <v>2.46E-2</v>
      </c>
      <c r="Y45" s="28">
        <f t="shared" si="35"/>
        <v>49475302</v>
      </c>
      <c r="Z45" s="28">
        <f t="shared" si="6"/>
        <v>53273159</v>
      </c>
      <c r="AA45" s="29">
        <v>12938388</v>
      </c>
      <c r="AB45" s="24">
        <v>67611522</v>
      </c>
      <c r="AC45" s="24">
        <v>68434567</v>
      </c>
      <c r="AD45" s="24">
        <v>-823045</v>
      </c>
      <c r="AE45" s="26">
        <v>-1.2E-2</v>
      </c>
      <c r="AF45" s="26">
        <v>1.0800000000000001E-2</v>
      </c>
      <c r="AG45" s="1" t="s">
        <v>29</v>
      </c>
      <c r="AH45" s="24">
        <v>3797857</v>
      </c>
      <c r="AI45" s="24">
        <v>2699099</v>
      </c>
      <c r="AJ45" s="24">
        <v>71409379</v>
      </c>
      <c r="AK45" s="24">
        <v>71133666</v>
      </c>
      <c r="AL45" s="24">
        <v>275713</v>
      </c>
      <c r="AM45" s="26">
        <v>3.8999999999999998E-3</v>
      </c>
      <c r="AN45" s="26">
        <v>1.0800000000000001E-2</v>
      </c>
      <c r="AO45" s="30">
        <f t="shared" si="7"/>
        <v>85997838</v>
      </c>
      <c r="AP45" s="31"/>
      <c r="AQ45" s="30"/>
      <c r="AR45" s="30">
        <v>17426</v>
      </c>
      <c r="AS45" s="30">
        <v>355</v>
      </c>
      <c r="AT45" s="30">
        <v>105</v>
      </c>
      <c r="AU45" s="30">
        <v>460</v>
      </c>
      <c r="AV45" s="30">
        <v>193</v>
      </c>
      <c r="AW45" s="30">
        <v>54</v>
      </c>
      <c r="AX45" s="30">
        <v>136</v>
      </c>
      <c r="AY45" s="30">
        <f t="shared" si="8"/>
        <v>843</v>
      </c>
      <c r="AZ45" s="31"/>
      <c r="BA45" s="31"/>
      <c r="BB45" s="30">
        <f t="shared" si="9"/>
        <v>53273159</v>
      </c>
      <c r="BC45" s="30">
        <f t="shared" si="10"/>
        <v>12938388</v>
      </c>
      <c r="BD45" s="30">
        <f t="shared" si="11"/>
        <v>12495611</v>
      </c>
      <c r="BE45" s="30">
        <f t="shared" si="12"/>
        <v>2095398</v>
      </c>
      <c r="BF45" s="30">
        <f t="shared" si="13"/>
        <v>3463987</v>
      </c>
      <c r="BG45" s="30">
        <f t="shared" si="14"/>
        <v>1731295</v>
      </c>
      <c r="BH45" s="30">
        <f t="shared" si="15"/>
        <v>19786291</v>
      </c>
      <c r="BI45" s="30">
        <f t="shared" si="16"/>
        <v>85997838</v>
      </c>
      <c r="BJ45" s="30"/>
      <c r="BK45" s="30">
        <f t="shared" si="17"/>
        <v>3057.1077126133364</v>
      </c>
      <c r="BL45" s="30">
        <f t="shared" si="18"/>
        <v>742.47607023987143</v>
      </c>
      <c r="BM45" s="30">
        <f t="shared" si="19"/>
        <v>717.0670836680822</v>
      </c>
      <c r="BN45" s="30">
        <f t="shared" si="20"/>
        <v>120.24549523700217</v>
      </c>
      <c r="BO45" s="30">
        <f t="shared" si="21"/>
        <v>198.78268105130266</v>
      </c>
      <c r="BP45" s="30">
        <f t="shared" si="22"/>
        <v>99.351256742798114</v>
      </c>
      <c r="BQ45" s="30">
        <f t="shared" si="23"/>
        <v>1135.4465166991852</v>
      </c>
      <c r="BR45" s="30">
        <f t="shared" si="24"/>
        <v>4935.0302995523925</v>
      </c>
      <c r="BS45" s="30"/>
      <c r="BT45" s="30">
        <f t="shared" si="25"/>
        <v>63194.731909845788</v>
      </c>
      <c r="BU45" s="30">
        <f t="shared" si="26"/>
        <v>15348.028469750891</v>
      </c>
      <c r="BV45" s="30">
        <f t="shared" si="27"/>
        <v>14822.788849347568</v>
      </c>
      <c r="BW45" s="30">
        <f t="shared" si="28"/>
        <v>2485.6441281138791</v>
      </c>
      <c r="BX45" s="30">
        <f t="shared" si="29"/>
        <v>4109.1186239620401</v>
      </c>
      <c r="BY45" s="30">
        <f t="shared" si="30"/>
        <v>2053.7307236061683</v>
      </c>
      <c r="BZ45" s="30">
        <f t="shared" si="31"/>
        <v>23471.282325029657</v>
      </c>
      <c r="CA45" s="30">
        <f t="shared" si="32"/>
        <v>102014.04270462634</v>
      </c>
    </row>
    <row r="46" spans="1:79" ht="9.5" customHeight="1" x14ac:dyDescent="0.4">
      <c r="A46" s="3">
        <f t="shared" si="33"/>
        <v>43</v>
      </c>
      <c r="B46" s="11" t="s">
        <v>30</v>
      </c>
      <c r="C46" s="24">
        <v>34129422</v>
      </c>
      <c r="D46" s="24">
        <v>50252576</v>
      </c>
      <c r="E46" s="25">
        <v>0</v>
      </c>
      <c r="F46" s="24">
        <v>84381998</v>
      </c>
      <c r="G46" s="26">
        <v>1.9599999999999999E-2</v>
      </c>
      <c r="H46" s="24">
        <v>20062352</v>
      </c>
      <c r="I46" s="24">
        <v>4553245</v>
      </c>
      <c r="J46" s="24">
        <v>6728837</v>
      </c>
      <c r="K46" s="24">
        <f t="shared" si="3"/>
        <v>20042861</v>
      </c>
      <c r="L46" s="24">
        <f t="shared" si="4"/>
        <v>4533754</v>
      </c>
      <c r="M46" s="24">
        <f t="shared" si="5"/>
        <v>6709346</v>
      </c>
      <c r="N46" s="24">
        <v>-58473</v>
      </c>
      <c r="O46" s="24">
        <v>31285961</v>
      </c>
      <c r="P46" s="26">
        <v>1.7500000000000002E-2</v>
      </c>
      <c r="Q46" s="27">
        <v>2789031</v>
      </c>
      <c r="R46" s="27">
        <f t="shared" si="34"/>
        <v>34074992</v>
      </c>
      <c r="S46" s="25">
        <v>0</v>
      </c>
      <c r="T46" s="25">
        <v>0</v>
      </c>
      <c r="U46" s="24">
        <v>945503</v>
      </c>
      <c r="V46" s="24">
        <v>17504</v>
      </c>
      <c r="W46" s="24">
        <v>927999</v>
      </c>
      <c r="X46" s="26">
        <v>5.3E-3</v>
      </c>
      <c r="Y46" s="28">
        <f t="shared" si="35"/>
        <v>85309997</v>
      </c>
      <c r="Z46" s="28">
        <f t="shared" si="6"/>
        <v>91084900</v>
      </c>
      <c r="AA46" s="29">
        <v>31130467.060000002</v>
      </c>
      <c r="AB46" s="24">
        <v>116613462</v>
      </c>
      <c r="AC46" s="24">
        <v>115305743</v>
      </c>
      <c r="AD46" s="24">
        <v>1307719</v>
      </c>
      <c r="AE46" s="26">
        <v>1.1299999999999999E-2</v>
      </c>
      <c r="AF46" s="26">
        <v>1.8599999999999998E-2</v>
      </c>
      <c r="AG46" s="1" t="s">
        <v>30</v>
      </c>
      <c r="AH46" s="24">
        <v>5774903</v>
      </c>
      <c r="AI46" s="24">
        <v>4032773</v>
      </c>
      <c r="AJ46" s="24">
        <v>122388365</v>
      </c>
      <c r="AK46" s="24">
        <v>119338516</v>
      </c>
      <c r="AL46" s="24">
        <v>3049849</v>
      </c>
      <c r="AM46" s="26">
        <v>2.5600000000000001E-2</v>
      </c>
      <c r="AN46" s="26">
        <v>1.8499999999999999E-2</v>
      </c>
      <c r="AO46" s="30">
        <f t="shared" si="7"/>
        <v>156290359.06</v>
      </c>
      <c r="AP46" s="31"/>
      <c r="AQ46" s="30"/>
      <c r="AR46" s="30">
        <v>35093</v>
      </c>
      <c r="AS46" s="30">
        <v>647</v>
      </c>
      <c r="AT46" s="30">
        <v>237</v>
      </c>
      <c r="AU46" s="30">
        <v>884</v>
      </c>
      <c r="AV46" s="30">
        <v>196</v>
      </c>
      <c r="AW46" s="30">
        <v>131</v>
      </c>
      <c r="AX46" s="30">
        <v>198</v>
      </c>
      <c r="AY46" s="30">
        <f t="shared" si="8"/>
        <v>1409</v>
      </c>
      <c r="AZ46" s="31"/>
      <c r="BA46" s="31"/>
      <c r="BB46" s="30">
        <f t="shared" si="9"/>
        <v>91084900</v>
      </c>
      <c r="BC46" s="30">
        <f t="shared" si="10"/>
        <v>31130467.060000002</v>
      </c>
      <c r="BD46" s="30">
        <f t="shared" si="11"/>
        <v>20042861</v>
      </c>
      <c r="BE46" s="30">
        <f t="shared" si="12"/>
        <v>4533754</v>
      </c>
      <c r="BF46" s="30">
        <f t="shared" si="13"/>
        <v>6709346</v>
      </c>
      <c r="BG46" s="30">
        <f t="shared" si="14"/>
        <v>2789031</v>
      </c>
      <c r="BH46" s="30">
        <f t="shared" si="15"/>
        <v>34074992</v>
      </c>
      <c r="BI46" s="30">
        <f t="shared" si="16"/>
        <v>156290359.06</v>
      </c>
      <c r="BJ46" s="30"/>
      <c r="BK46" s="30">
        <f t="shared" si="17"/>
        <v>2595.5290228820563</v>
      </c>
      <c r="BL46" s="30">
        <f t="shared" si="18"/>
        <v>887.08480494685557</v>
      </c>
      <c r="BM46" s="30">
        <f t="shared" si="19"/>
        <v>571.13558259481943</v>
      </c>
      <c r="BN46" s="30">
        <f t="shared" si="20"/>
        <v>129.19254552189895</v>
      </c>
      <c r="BO46" s="30">
        <f t="shared" si="21"/>
        <v>191.18758726811615</v>
      </c>
      <c r="BP46" s="30">
        <f t="shared" si="22"/>
        <v>79.475422448921435</v>
      </c>
      <c r="BQ46" s="30">
        <f t="shared" si="23"/>
        <v>970.99113783375606</v>
      </c>
      <c r="BR46" s="30">
        <f t="shared" si="24"/>
        <v>4453.6049656626674</v>
      </c>
      <c r="BS46" s="30"/>
      <c r="BT46" s="30">
        <f t="shared" si="25"/>
        <v>64645.067423704757</v>
      </c>
      <c r="BU46" s="30">
        <f t="shared" si="26"/>
        <v>22094.01494677076</v>
      </c>
      <c r="BV46" s="30">
        <f t="shared" si="27"/>
        <v>14224.883605393896</v>
      </c>
      <c r="BW46" s="30">
        <f t="shared" si="28"/>
        <v>3217.7104329311569</v>
      </c>
      <c r="BX46" s="30">
        <f t="shared" si="29"/>
        <v>4761.7785663591203</v>
      </c>
      <c r="BY46" s="30">
        <f t="shared" si="30"/>
        <v>1979.4400283889283</v>
      </c>
      <c r="BZ46" s="30">
        <f t="shared" si="31"/>
        <v>24183.812633073103</v>
      </c>
      <c r="CA46" s="30">
        <f t="shared" si="32"/>
        <v>110922.89500354862</v>
      </c>
    </row>
    <row r="47" spans="1:79" ht="9.5" customHeight="1" x14ac:dyDescent="0.4">
      <c r="A47" s="3">
        <f t="shared" si="33"/>
        <v>44</v>
      </c>
      <c r="B47" s="11" t="s">
        <v>31</v>
      </c>
      <c r="C47" s="24">
        <v>5011077</v>
      </c>
      <c r="D47" s="24">
        <v>8657567</v>
      </c>
      <c r="E47" s="25">
        <v>0</v>
      </c>
      <c r="F47" s="24">
        <v>13668644</v>
      </c>
      <c r="G47" s="26">
        <v>3.2000000000000002E-3</v>
      </c>
      <c r="H47" s="24">
        <v>4494936</v>
      </c>
      <c r="I47" s="24">
        <v>815098</v>
      </c>
      <c r="J47" s="24">
        <v>1247933</v>
      </c>
      <c r="K47" s="24">
        <f t="shared" si="3"/>
        <v>4490858</v>
      </c>
      <c r="L47" s="24">
        <f t="shared" si="4"/>
        <v>811020</v>
      </c>
      <c r="M47" s="24">
        <f t="shared" si="5"/>
        <v>1243855</v>
      </c>
      <c r="N47" s="24">
        <v>-12234</v>
      </c>
      <c r="O47" s="24">
        <v>6545733</v>
      </c>
      <c r="P47" s="26">
        <v>3.7000000000000002E-3</v>
      </c>
      <c r="Q47" s="27">
        <v>0</v>
      </c>
      <c r="R47" s="27">
        <f t="shared" si="34"/>
        <v>6545733</v>
      </c>
      <c r="S47" s="25">
        <v>0</v>
      </c>
      <c r="T47" s="24">
        <v>127110</v>
      </c>
      <c r="U47" s="24">
        <v>172683</v>
      </c>
      <c r="V47" s="24">
        <v>5550</v>
      </c>
      <c r="W47" s="24">
        <v>294243</v>
      </c>
      <c r="X47" s="26">
        <v>1.6999999999999999E-3</v>
      </c>
      <c r="Y47" s="28">
        <f t="shared" si="35"/>
        <v>13962887</v>
      </c>
      <c r="Z47" s="28">
        <f t="shared" si="6"/>
        <v>15367808</v>
      </c>
      <c r="AA47" s="29">
        <v>4235644.66</v>
      </c>
      <c r="AB47" s="24">
        <v>20514170</v>
      </c>
      <c r="AC47" s="24">
        <v>20756619</v>
      </c>
      <c r="AD47" s="24">
        <v>-242449</v>
      </c>
      <c r="AE47" s="26">
        <v>-1.17E-2</v>
      </c>
      <c r="AF47" s="26">
        <v>3.3E-3</v>
      </c>
      <c r="AG47" s="1" t="s">
        <v>31</v>
      </c>
      <c r="AH47" s="24">
        <v>1404921</v>
      </c>
      <c r="AI47" s="24">
        <v>1018814</v>
      </c>
      <c r="AJ47" s="24">
        <v>21919091</v>
      </c>
      <c r="AK47" s="24">
        <v>21775433</v>
      </c>
      <c r="AL47" s="24">
        <v>143658</v>
      </c>
      <c r="AM47" s="26">
        <v>6.6E-3</v>
      </c>
      <c r="AN47" s="26">
        <v>3.3E-3</v>
      </c>
      <c r="AO47" s="30">
        <f t="shared" si="7"/>
        <v>26149185.66</v>
      </c>
      <c r="AP47" s="31"/>
      <c r="AQ47" s="30"/>
      <c r="AR47" s="30">
        <v>4306</v>
      </c>
      <c r="AS47" s="30">
        <v>127</v>
      </c>
      <c r="AT47" s="30">
        <v>75</v>
      </c>
      <c r="AU47" s="30">
        <v>202</v>
      </c>
      <c r="AV47" s="30">
        <v>52</v>
      </c>
      <c r="AW47" s="30">
        <v>19</v>
      </c>
      <c r="AX47" s="30">
        <v>37</v>
      </c>
      <c r="AY47" s="30">
        <f t="shared" si="8"/>
        <v>310</v>
      </c>
      <c r="AZ47" s="31"/>
      <c r="BA47" s="31"/>
      <c r="BB47" s="30">
        <f t="shared" si="9"/>
        <v>15367808</v>
      </c>
      <c r="BC47" s="30">
        <f t="shared" si="10"/>
        <v>4235644.66</v>
      </c>
      <c r="BD47" s="30">
        <f t="shared" si="11"/>
        <v>4490858</v>
      </c>
      <c r="BE47" s="30">
        <f t="shared" si="12"/>
        <v>811020</v>
      </c>
      <c r="BF47" s="30">
        <f t="shared" si="13"/>
        <v>1243855</v>
      </c>
      <c r="BG47" s="30">
        <f t="shared" si="14"/>
        <v>0</v>
      </c>
      <c r="BH47" s="30">
        <f t="shared" si="15"/>
        <v>6545733</v>
      </c>
      <c r="BI47" s="30">
        <f t="shared" si="16"/>
        <v>26149185.66</v>
      </c>
      <c r="BJ47" s="30"/>
      <c r="BK47" s="30">
        <f t="shared" si="17"/>
        <v>3568.928936367859</v>
      </c>
      <c r="BL47" s="30">
        <f t="shared" si="18"/>
        <v>983.66109150023226</v>
      </c>
      <c r="BM47" s="30">
        <f t="shared" si="19"/>
        <v>1042.9303297724107</v>
      </c>
      <c r="BN47" s="30">
        <f t="shared" si="20"/>
        <v>188.34649326521134</v>
      </c>
      <c r="BO47" s="30">
        <f t="shared" si="21"/>
        <v>288.86553646075242</v>
      </c>
      <c r="BP47" s="30">
        <f t="shared" si="22"/>
        <v>0</v>
      </c>
      <c r="BQ47" s="30">
        <f t="shared" si="23"/>
        <v>1520.1423594983744</v>
      </c>
      <c r="BR47" s="30">
        <f t="shared" si="24"/>
        <v>6072.7323873664654</v>
      </c>
      <c r="BS47" s="30"/>
      <c r="BT47" s="30">
        <f t="shared" si="25"/>
        <v>49573.574193548389</v>
      </c>
      <c r="BU47" s="30">
        <f t="shared" si="26"/>
        <v>13663.369870967743</v>
      </c>
      <c r="BV47" s="30">
        <f t="shared" si="27"/>
        <v>14486.63870967742</v>
      </c>
      <c r="BW47" s="30">
        <f t="shared" si="28"/>
        <v>2616.1935483870966</v>
      </c>
      <c r="BX47" s="30">
        <f t="shared" si="29"/>
        <v>4012.4354838709678</v>
      </c>
      <c r="BY47" s="30">
        <f t="shared" si="30"/>
        <v>0</v>
      </c>
      <c r="BZ47" s="30">
        <f t="shared" si="31"/>
        <v>21115.267741935484</v>
      </c>
      <c r="CA47" s="30">
        <f t="shared" si="32"/>
        <v>84352.211806451611</v>
      </c>
    </row>
    <row r="48" spans="1:79" ht="9.5" customHeight="1" x14ac:dyDescent="0.4">
      <c r="A48" s="3">
        <f t="shared" si="33"/>
        <v>45</v>
      </c>
      <c r="B48" s="11" t="s">
        <v>32</v>
      </c>
      <c r="C48" s="24">
        <v>14327932</v>
      </c>
      <c r="D48" s="24">
        <v>28374351</v>
      </c>
      <c r="E48" s="25">
        <v>0</v>
      </c>
      <c r="F48" s="24">
        <v>42702283</v>
      </c>
      <c r="G48" s="26">
        <v>9.9000000000000008E-3</v>
      </c>
      <c r="H48" s="24">
        <v>12479712</v>
      </c>
      <c r="I48" s="24">
        <v>2744923</v>
      </c>
      <c r="J48" s="24">
        <v>3345743</v>
      </c>
      <c r="K48" s="24">
        <f t="shared" si="3"/>
        <v>12468164.333333334</v>
      </c>
      <c r="L48" s="24">
        <f t="shared" si="4"/>
        <v>2733375.3333333335</v>
      </c>
      <c r="M48" s="24">
        <f t="shared" si="5"/>
        <v>3334195.3333333335</v>
      </c>
      <c r="N48" s="24">
        <v>-34643</v>
      </c>
      <c r="O48" s="24">
        <v>18535735</v>
      </c>
      <c r="P48" s="26">
        <v>1.04E-2</v>
      </c>
      <c r="Q48" s="27">
        <v>1077693</v>
      </c>
      <c r="R48" s="27">
        <f t="shared" si="34"/>
        <v>19613428</v>
      </c>
      <c r="S48" s="25">
        <v>0</v>
      </c>
      <c r="T48" s="24">
        <v>1055352</v>
      </c>
      <c r="U48" s="24">
        <v>539479</v>
      </c>
      <c r="V48" s="24">
        <v>29526</v>
      </c>
      <c r="W48" s="24">
        <v>1565305</v>
      </c>
      <c r="X48" s="26">
        <v>8.8999999999999999E-3</v>
      </c>
      <c r="Y48" s="28">
        <f t="shared" si="35"/>
        <v>44267588</v>
      </c>
      <c r="Z48" s="28">
        <f t="shared" si="6"/>
        <v>47506023</v>
      </c>
      <c r="AA48" s="29">
        <v>11817347.099999998</v>
      </c>
      <c r="AB48" s="24">
        <v>62832849</v>
      </c>
      <c r="AC48" s="24">
        <v>63564663</v>
      </c>
      <c r="AD48" s="24">
        <v>-731814</v>
      </c>
      <c r="AE48" s="26">
        <v>-1.15E-2</v>
      </c>
      <c r="AF48" s="26">
        <v>0.01</v>
      </c>
      <c r="AG48" s="1" t="s">
        <v>32</v>
      </c>
      <c r="AH48" s="24">
        <v>3238435</v>
      </c>
      <c r="AI48" s="24">
        <v>2377086</v>
      </c>
      <c r="AJ48" s="24">
        <v>66071284</v>
      </c>
      <c r="AK48" s="24">
        <v>65941749</v>
      </c>
      <c r="AL48" s="24">
        <v>129535</v>
      </c>
      <c r="AM48" s="26">
        <v>2E-3</v>
      </c>
      <c r="AN48" s="26">
        <v>0.01</v>
      </c>
      <c r="AO48" s="30">
        <f t="shared" si="7"/>
        <v>78936798.099999994</v>
      </c>
      <c r="AP48" s="31"/>
      <c r="AQ48" s="30"/>
      <c r="AR48" s="30">
        <v>13279</v>
      </c>
      <c r="AS48" s="30">
        <v>407</v>
      </c>
      <c r="AT48" s="30">
        <v>160</v>
      </c>
      <c r="AU48" s="30">
        <v>567</v>
      </c>
      <c r="AV48" s="30">
        <v>93</v>
      </c>
      <c r="AW48" s="30">
        <v>75</v>
      </c>
      <c r="AX48" s="30">
        <v>68</v>
      </c>
      <c r="AY48" s="30">
        <f t="shared" si="8"/>
        <v>803</v>
      </c>
      <c r="AZ48" s="31"/>
      <c r="BA48" s="31"/>
      <c r="BB48" s="30">
        <f t="shared" si="9"/>
        <v>47506023</v>
      </c>
      <c r="BC48" s="30">
        <f t="shared" si="10"/>
        <v>11817347.099999998</v>
      </c>
      <c r="BD48" s="30">
        <f t="shared" si="11"/>
        <v>12468164.333333334</v>
      </c>
      <c r="BE48" s="30">
        <f t="shared" si="12"/>
        <v>2733375.3333333335</v>
      </c>
      <c r="BF48" s="30">
        <f t="shared" si="13"/>
        <v>3334195.3333333335</v>
      </c>
      <c r="BG48" s="30">
        <f t="shared" si="14"/>
        <v>1077693</v>
      </c>
      <c r="BH48" s="30">
        <f t="shared" si="15"/>
        <v>19613428</v>
      </c>
      <c r="BI48" s="30">
        <f t="shared" si="16"/>
        <v>78936798.099999994</v>
      </c>
      <c r="BJ48" s="30"/>
      <c r="BK48" s="30">
        <f t="shared" si="17"/>
        <v>3577.5301604036449</v>
      </c>
      <c r="BL48" s="30">
        <f t="shared" si="18"/>
        <v>889.92748700956383</v>
      </c>
      <c r="BM48" s="30">
        <f t="shared" si="19"/>
        <v>938.93849938499386</v>
      </c>
      <c r="BN48" s="30">
        <f t="shared" si="20"/>
        <v>205.84195597058013</v>
      </c>
      <c r="BO48" s="30">
        <f t="shared" si="21"/>
        <v>251.08783291914554</v>
      </c>
      <c r="BP48" s="30">
        <f t="shared" si="22"/>
        <v>81.157692597334133</v>
      </c>
      <c r="BQ48" s="30">
        <f t="shared" si="23"/>
        <v>1477.0259808720537</v>
      </c>
      <c r="BR48" s="30">
        <f t="shared" si="24"/>
        <v>5944.4836282852621</v>
      </c>
      <c r="BS48" s="30"/>
      <c r="BT48" s="30">
        <f t="shared" si="25"/>
        <v>59160.676214196763</v>
      </c>
      <c r="BU48" s="30">
        <f t="shared" si="26"/>
        <v>14716.497011207968</v>
      </c>
      <c r="BV48" s="30">
        <f t="shared" si="27"/>
        <v>15526.979244499793</v>
      </c>
      <c r="BW48" s="30">
        <f t="shared" si="28"/>
        <v>3403.9543378995436</v>
      </c>
      <c r="BX48" s="30">
        <f t="shared" si="29"/>
        <v>4152.1735159817354</v>
      </c>
      <c r="BY48" s="30">
        <f t="shared" si="30"/>
        <v>1342.0834371108344</v>
      </c>
      <c r="BZ48" s="30">
        <f t="shared" si="31"/>
        <v>24425.190535491904</v>
      </c>
      <c r="CA48" s="30">
        <f t="shared" si="32"/>
        <v>98302.363760896624</v>
      </c>
    </row>
    <row r="49" spans="1:79" ht="9.5" customHeight="1" x14ac:dyDescent="0.4">
      <c r="A49" s="3">
        <f t="shared" si="33"/>
        <v>46</v>
      </c>
      <c r="B49" s="11" t="s">
        <v>33</v>
      </c>
      <c r="C49" s="24">
        <v>18301070</v>
      </c>
      <c r="D49" s="24">
        <v>45049773</v>
      </c>
      <c r="E49" s="25">
        <v>0</v>
      </c>
      <c r="F49" s="24">
        <v>63350843</v>
      </c>
      <c r="G49" s="26">
        <v>1.47E-2</v>
      </c>
      <c r="H49" s="24">
        <v>16338628</v>
      </c>
      <c r="I49" s="24">
        <v>5242889</v>
      </c>
      <c r="J49" s="24">
        <v>4820926</v>
      </c>
      <c r="K49" s="24">
        <f t="shared" si="3"/>
        <v>16322210.333333334</v>
      </c>
      <c r="L49" s="24">
        <f t="shared" si="4"/>
        <v>5226471.333333333</v>
      </c>
      <c r="M49" s="24">
        <f t="shared" si="5"/>
        <v>4804508.333333333</v>
      </c>
      <c r="N49" s="24">
        <v>-49253</v>
      </c>
      <c r="O49" s="24">
        <v>26353190</v>
      </c>
      <c r="P49" s="26">
        <v>1.4800000000000001E-2</v>
      </c>
      <c r="Q49" s="27">
        <v>5079128</v>
      </c>
      <c r="R49" s="27">
        <f t="shared" si="34"/>
        <v>31432318</v>
      </c>
      <c r="S49" s="25">
        <v>0</v>
      </c>
      <c r="T49" s="24">
        <v>6135610</v>
      </c>
      <c r="U49" s="24">
        <v>796429</v>
      </c>
      <c r="V49" s="24">
        <v>128335</v>
      </c>
      <c r="W49" s="24">
        <v>6803704</v>
      </c>
      <c r="X49" s="26">
        <v>3.8899999999999997E-2</v>
      </c>
      <c r="Y49" s="28">
        <f t="shared" si="35"/>
        <v>70154547</v>
      </c>
      <c r="Z49" s="28">
        <f t="shared" si="6"/>
        <v>74997947</v>
      </c>
      <c r="AA49" s="29">
        <v>19909671.289999992</v>
      </c>
      <c r="AB49" s="24">
        <v>96636072</v>
      </c>
      <c r="AC49" s="24">
        <v>97795554</v>
      </c>
      <c r="AD49" s="24">
        <v>-1159482</v>
      </c>
      <c r="AE49" s="26">
        <v>-1.1900000000000001E-2</v>
      </c>
      <c r="AF49" s="26">
        <v>1.54E-2</v>
      </c>
      <c r="AG49" s="1" t="s">
        <v>33</v>
      </c>
      <c r="AH49" s="24">
        <v>4843400</v>
      </c>
      <c r="AI49" s="24">
        <v>3289676</v>
      </c>
      <c r="AJ49" s="24">
        <v>101479472</v>
      </c>
      <c r="AK49" s="24">
        <v>101085230</v>
      </c>
      <c r="AL49" s="24">
        <v>394242</v>
      </c>
      <c r="AM49" s="26">
        <v>3.8999999999999998E-3</v>
      </c>
      <c r="AN49" s="26">
        <v>1.54E-2</v>
      </c>
      <c r="AO49" s="30">
        <f t="shared" si="7"/>
        <v>126339936.28999999</v>
      </c>
      <c r="AP49" s="31"/>
      <c r="AQ49" s="30"/>
      <c r="AR49" s="30">
        <v>15452</v>
      </c>
      <c r="AS49" s="30">
        <v>452</v>
      </c>
      <c r="AT49" s="30">
        <v>559</v>
      </c>
      <c r="AU49" s="30">
        <v>1011</v>
      </c>
      <c r="AV49" s="30">
        <v>193</v>
      </c>
      <c r="AW49" s="30">
        <v>83</v>
      </c>
      <c r="AX49" s="30">
        <v>38</v>
      </c>
      <c r="AY49" s="30">
        <f t="shared" si="8"/>
        <v>1325</v>
      </c>
      <c r="AZ49" s="31"/>
      <c r="BA49" s="31"/>
      <c r="BB49" s="30">
        <f t="shared" si="9"/>
        <v>74997947</v>
      </c>
      <c r="BC49" s="30">
        <f t="shared" si="10"/>
        <v>19909671.289999992</v>
      </c>
      <c r="BD49" s="30">
        <f t="shared" si="11"/>
        <v>16322210.333333334</v>
      </c>
      <c r="BE49" s="30">
        <f t="shared" si="12"/>
        <v>5226471.333333333</v>
      </c>
      <c r="BF49" s="30">
        <f t="shared" si="13"/>
        <v>4804508.333333333</v>
      </c>
      <c r="BG49" s="30">
        <f t="shared" si="14"/>
        <v>5079128</v>
      </c>
      <c r="BH49" s="30">
        <f t="shared" si="15"/>
        <v>31432318</v>
      </c>
      <c r="BI49" s="30">
        <f t="shared" si="16"/>
        <v>126339936.28999999</v>
      </c>
      <c r="BJ49" s="30"/>
      <c r="BK49" s="30">
        <f t="shared" si="17"/>
        <v>4853.6077530416778</v>
      </c>
      <c r="BL49" s="30">
        <f t="shared" si="18"/>
        <v>1288.4850692466989</v>
      </c>
      <c r="BM49" s="30">
        <f t="shared" si="19"/>
        <v>1056.3170031926827</v>
      </c>
      <c r="BN49" s="30">
        <f t="shared" si="20"/>
        <v>338.23914919320043</v>
      </c>
      <c r="BO49" s="30">
        <f t="shared" si="21"/>
        <v>310.93116317197342</v>
      </c>
      <c r="BP49" s="30">
        <f t="shared" si="22"/>
        <v>328.70359823971006</v>
      </c>
      <c r="BQ49" s="30">
        <f t="shared" si="23"/>
        <v>2034.1909137975667</v>
      </c>
      <c r="BR49" s="30">
        <f t="shared" si="24"/>
        <v>8176.283736085943</v>
      </c>
      <c r="BS49" s="30"/>
      <c r="BT49" s="30">
        <f t="shared" si="25"/>
        <v>56602.224150943395</v>
      </c>
      <c r="BU49" s="30">
        <f t="shared" si="26"/>
        <v>15026.167011320749</v>
      </c>
      <c r="BV49" s="30">
        <f t="shared" si="27"/>
        <v>12318.649308176102</v>
      </c>
      <c r="BW49" s="30">
        <f t="shared" si="28"/>
        <v>3944.5066666666662</v>
      </c>
      <c r="BX49" s="30">
        <f t="shared" si="29"/>
        <v>3626.0440251572327</v>
      </c>
      <c r="BY49" s="30">
        <f t="shared" si="30"/>
        <v>3833.3041509433961</v>
      </c>
      <c r="BZ49" s="30">
        <f t="shared" si="31"/>
        <v>23722.504150943398</v>
      </c>
      <c r="CA49" s="30">
        <f t="shared" si="32"/>
        <v>95350.89531320754</v>
      </c>
    </row>
    <row r="50" spans="1:79" ht="9.5" customHeight="1" x14ac:dyDescent="0.4">
      <c r="A50" s="3">
        <f t="shared" si="33"/>
        <v>47</v>
      </c>
      <c r="B50" s="11" t="s">
        <v>34</v>
      </c>
      <c r="C50" s="24">
        <v>5876225</v>
      </c>
      <c r="D50" s="24">
        <v>10507607</v>
      </c>
      <c r="E50" s="25">
        <v>0</v>
      </c>
      <c r="F50" s="24">
        <v>16383832</v>
      </c>
      <c r="G50" s="26">
        <v>3.8E-3</v>
      </c>
      <c r="H50" s="24">
        <v>4452973</v>
      </c>
      <c r="I50" s="24">
        <v>491479</v>
      </c>
      <c r="J50" s="24">
        <v>1235197</v>
      </c>
      <c r="K50" s="24">
        <f t="shared" si="3"/>
        <v>4449130.333333333</v>
      </c>
      <c r="L50" s="24">
        <f t="shared" si="4"/>
        <v>487636.33333333331</v>
      </c>
      <c r="M50" s="24">
        <f t="shared" si="5"/>
        <v>1231354.3333333333</v>
      </c>
      <c r="N50" s="24">
        <v>-11528</v>
      </c>
      <c r="O50" s="24">
        <v>6168121</v>
      </c>
      <c r="P50" s="26">
        <v>3.5000000000000001E-3</v>
      </c>
      <c r="Q50" s="27">
        <v>1327160</v>
      </c>
      <c r="R50" s="27">
        <f t="shared" si="34"/>
        <v>7495281</v>
      </c>
      <c r="S50" s="25">
        <v>0</v>
      </c>
      <c r="T50" s="24">
        <v>873897</v>
      </c>
      <c r="U50" s="24">
        <v>186409</v>
      </c>
      <c r="V50" s="24">
        <v>19630</v>
      </c>
      <c r="W50" s="24">
        <v>1040676</v>
      </c>
      <c r="X50" s="26">
        <v>5.8999999999999999E-3</v>
      </c>
      <c r="Y50" s="28">
        <f t="shared" si="35"/>
        <v>17424508</v>
      </c>
      <c r="Z50" s="28">
        <f t="shared" si="6"/>
        <v>18719936</v>
      </c>
      <c r="AA50" s="29">
        <v>7965804.0099999988</v>
      </c>
      <c r="AB50" s="24">
        <v>23612259</v>
      </c>
      <c r="AC50" s="24">
        <v>23903929</v>
      </c>
      <c r="AD50" s="24">
        <v>-291670</v>
      </c>
      <c r="AE50" s="26">
        <v>-1.2200000000000001E-2</v>
      </c>
      <c r="AF50" s="26">
        <v>3.8E-3</v>
      </c>
      <c r="AG50" s="1" t="s">
        <v>34</v>
      </c>
      <c r="AH50" s="24">
        <v>1295428</v>
      </c>
      <c r="AI50" s="24">
        <v>889467</v>
      </c>
      <c r="AJ50" s="24">
        <v>24907687</v>
      </c>
      <c r="AK50" s="24">
        <v>24793396</v>
      </c>
      <c r="AL50" s="24">
        <v>114291</v>
      </c>
      <c r="AM50" s="26">
        <v>4.5999999999999999E-3</v>
      </c>
      <c r="AN50" s="26">
        <v>3.8E-3</v>
      </c>
      <c r="AO50" s="30">
        <f t="shared" si="7"/>
        <v>34181021.009999998</v>
      </c>
      <c r="AP50" s="31"/>
      <c r="AQ50" s="30"/>
      <c r="AR50" s="30">
        <v>5483</v>
      </c>
      <c r="AS50" s="30">
        <v>137</v>
      </c>
      <c r="AT50" s="30">
        <v>159</v>
      </c>
      <c r="AU50" s="30">
        <v>296</v>
      </c>
      <c r="AV50" s="30">
        <v>73</v>
      </c>
      <c r="AW50" s="30">
        <v>16</v>
      </c>
      <c r="AX50" s="30">
        <v>29</v>
      </c>
      <c r="AY50" s="30">
        <f t="shared" si="8"/>
        <v>414</v>
      </c>
      <c r="AZ50" s="31"/>
      <c r="BA50" s="31"/>
      <c r="BB50" s="30">
        <f t="shared" si="9"/>
        <v>18719936</v>
      </c>
      <c r="BC50" s="30">
        <f t="shared" si="10"/>
        <v>7965804.0099999988</v>
      </c>
      <c r="BD50" s="30">
        <f t="shared" si="11"/>
        <v>4449130.333333333</v>
      </c>
      <c r="BE50" s="30">
        <f t="shared" si="12"/>
        <v>487636.33333333331</v>
      </c>
      <c r="BF50" s="30">
        <f t="shared" si="13"/>
        <v>1231354.3333333333</v>
      </c>
      <c r="BG50" s="30">
        <f t="shared" si="14"/>
        <v>1327160</v>
      </c>
      <c r="BH50" s="30">
        <f t="shared" si="15"/>
        <v>7495281</v>
      </c>
      <c r="BI50" s="30">
        <f t="shared" si="16"/>
        <v>34181021.009999998</v>
      </c>
      <c r="BJ50" s="30"/>
      <c r="BK50" s="30">
        <f t="shared" si="17"/>
        <v>3414.1776399781143</v>
      </c>
      <c r="BL50" s="30">
        <f t="shared" si="18"/>
        <v>1452.8185318256426</v>
      </c>
      <c r="BM50" s="30">
        <f t="shared" si="19"/>
        <v>811.44087786491571</v>
      </c>
      <c r="BN50" s="30">
        <f t="shared" si="20"/>
        <v>88.936044744361354</v>
      </c>
      <c r="BO50" s="30">
        <f t="shared" si="21"/>
        <v>224.57675238616329</v>
      </c>
      <c r="BP50" s="30">
        <f t="shared" si="22"/>
        <v>242.04997264271384</v>
      </c>
      <c r="BQ50" s="30">
        <f t="shared" si="23"/>
        <v>1367.0036476381542</v>
      </c>
      <c r="BR50" s="30">
        <f t="shared" si="24"/>
        <v>6233.9998194419113</v>
      </c>
      <c r="BS50" s="30"/>
      <c r="BT50" s="30">
        <f t="shared" si="25"/>
        <v>45217.236714975843</v>
      </c>
      <c r="BU50" s="30">
        <f t="shared" si="26"/>
        <v>19241.072487922702</v>
      </c>
      <c r="BV50" s="30">
        <f t="shared" si="27"/>
        <v>10746.691626409018</v>
      </c>
      <c r="BW50" s="30">
        <f t="shared" si="28"/>
        <v>1177.865539452496</v>
      </c>
      <c r="BX50" s="30">
        <f t="shared" si="29"/>
        <v>2974.2858293075683</v>
      </c>
      <c r="BY50" s="30">
        <f t="shared" si="30"/>
        <v>3205.7004830917876</v>
      </c>
      <c r="BZ50" s="30">
        <f t="shared" si="31"/>
        <v>18104.543478260868</v>
      </c>
      <c r="CA50" s="30">
        <f t="shared" si="32"/>
        <v>82562.85268115942</v>
      </c>
    </row>
    <row r="51" spans="1:79" ht="9.5" customHeight="1" x14ac:dyDescent="0.4">
      <c r="A51" s="3">
        <f t="shared" si="33"/>
        <v>48</v>
      </c>
      <c r="B51" s="11" t="s">
        <v>35</v>
      </c>
      <c r="C51" s="24">
        <v>66765296</v>
      </c>
      <c r="D51" s="24">
        <v>106261764</v>
      </c>
      <c r="E51" s="25">
        <v>0</v>
      </c>
      <c r="F51" s="24">
        <v>173027060</v>
      </c>
      <c r="G51" s="26">
        <v>4.02E-2</v>
      </c>
      <c r="H51" s="24">
        <v>44103015</v>
      </c>
      <c r="I51" s="24">
        <v>16711132</v>
      </c>
      <c r="J51" s="24">
        <v>15065813</v>
      </c>
      <c r="K51" s="24">
        <f t="shared" si="3"/>
        <v>44055830.666666664</v>
      </c>
      <c r="L51" s="24">
        <f t="shared" si="4"/>
        <v>16663947.666666666</v>
      </c>
      <c r="M51" s="24">
        <f t="shared" si="5"/>
        <v>15018628.666666666</v>
      </c>
      <c r="N51" s="24">
        <v>-141553</v>
      </c>
      <c r="O51" s="24">
        <v>75738407</v>
      </c>
      <c r="P51" s="26">
        <v>4.24E-2</v>
      </c>
      <c r="Q51" s="27">
        <v>16315082</v>
      </c>
      <c r="R51" s="27">
        <f t="shared" si="34"/>
        <v>92053489</v>
      </c>
      <c r="S51" s="25">
        <v>0</v>
      </c>
      <c r="T51" s="25">
        <v>0</v>
      </c>
      <c r="U51" s="24">
        <v>2185937</v>
      </c>
      <c r="V51" s="24">
        <v>40469</v>
      </c>
      <c r="W51" s="24">
        <v>2145468</v>
      </c>
      <c r="X51" s="26">
        <v>1.23E-2</v>
      </c>
      <c r="Y51" s="28">
        <f t="shared" si="35"/>
        <v>175172528</v>
      </c>
      <c r="Z51" s="28">
        <f t="shared" si="6"/>
        <v>188230914</v>
      </c>
      <c r="AA51" s="29">
        <v>94729825.979999989</v>
      </c>
      <c r="AB51" s="24">
        <v>250951404</v>
      </c>
      <c r="AC51" s="24">
        <v>244076326</v>
      </c>
      <c r="AD51" s="24">
        <v>6875078</v>
      </c>
      <c r="AE51" s="26">
        <v>2.8199999999999999E-2</v>
      </c>
      <c r="AF51" s="26">
        <v>4.0099999999999997E-2</v>
      </c>
      <c r="AG51" s="1" t="s">
        <v>35</v>
      </c>
      <c r="AH51" s="24">
        <v>13058386</v>
      </c>
      <c r="AI51" s="24">
        <v>9128877</v>
      </c>
      <c r="AJ51" s="24">
        <v>264009790</v>
      </c>
      <c r="AK51" s="24">
        <v>253205203</v>
      </c>
      <c r="AL51" s="24">
        <v>10804587</v>
      </c>
      <c r="AM51" s="26">
        <v>4.2700000000000002E-2</v>
      </c>
      <c r="AN51" s="26">
        <v>0.04</v>
      </c>
      <c r="AO51" s="30">
        <f t="shared" si="7"/>
        <v>375014228.98000002</v>
      </c>
      <c r="AP51" s="31"/>
      <c r="AQ51" s="30"/>
      <c r="AR51" s="30">
        <v>75050</v>
      </c>
      <c r="AS51" s="30">
        <v>1320</v>
      </c>
      <c r="AT51" s="30">
        <v>666</v>
      </c>
      <c r="AU51" s="30">
        <v>1986</v>
      </c>
      <c r="AV51" s="30">
        <v>374</v>
      </c>
      <c r="AW51" s="30">
        <v>318</v>
      </c>
      <c r="AX51" s="30">
        <v>490</v>
      </c>
      <c r="AY51" s="30">
        <f t="shared" si="8"/>
        <v>3168</v>
      </c>
      <c r="AZ51" s="31"/>
      <c r="BA51" s="31"/>
      <c r="BB51" s="30">
        <f t="shared" si="9"/>
        <v>188230914</v>
      </c>
      <c r="BC51" s="30">
        <f t="shared" si="10"/>
        <v>94729825.979999989</v>
      </c>
      <c r="BD51" s="30">
        <f t="shared" si="11"/>
        <v>44055830.666666664</v>
      </c>
      <c r="BE51" s="30">
        <f t="shared" si="12"/>
        <v>16663947.666666666</v>
      </c>
      <c r="BF51" s="30">
        <f t="shared" si="13"/>
        <v>15018628.666666666</v>
      </c>
      <c r="BG51" s="30">
        <f t="shared" si="14"/>
        <v>16315082</v>
      </c>
      <c r="BH51" s="30">
        <f t="shared" si="15"/>
        <v>92053489</v>
      </c>
      <c r="BI51" s="30">
        <f t="shared" si="16"/>
        <v>375014228.98000002</v>
      </c>
      <c r="BJ51" s="30"/>
      <c r="BK51" s="30">
        <f t="shared" si="17"/>
        <v>2508.0734710193206</v>
      </c>
      <c r="BL51" s="30">
        <f t="shared" si="18"/>
        <v>1262.2228644903396</v>
      </c>
      <c r="BM51" s="30">
        <f t="shared" si="19"/>
        <v>587.01972906950914</v>
      </c>
      <c r="BN51" s="30">
        <f t="shared" si="20"/>
        <v>222.03794359316009</v>
      </c>
      <c r="BO51" s="30">
        <f t="shared" si="21"/>
        <v>200.11497224072841</v>
      </c>
      <c r="BP51" s="30">
        <f t="shared" si="22"/>
        <v>217.38950033311127</v>
      </c>
      <c r="BQ51" s="30">
        <f t="shared" si="23"/>
        <v>1226.562145236509</v>
      </c>
      <c r="BR51" s="30">
        <f t="shared" si="24"/>
        <v>4996.8584807461693</v>
      </c>
      <c r="BS51" s="30"/>
      <c r="BT51" s="30">
        <f t="shared" si="25"/>
        <v>59416.32386363636</v>
      </c>
      <c r="BU51" s="30">
        <f t="shared" si="26"/>
        <v>29902.091534090905</v>
      </c>
      <c r="BV51" s="30">
        <f t="shared" si="27"/>
        <v>13906.512205387204</v>
      </c>
      <c r="BW51" s="30">
        <f t="shared" si="28"/>
        <v>5260.0844907407409</v>
      </c>
      <c r="BX51" s="30">
        <f t="shared" si="29"/>
        <v>4740.7287457912453</v>
      </c>
      <c r="BY51" s="30">
        <f t="shared" si="30"/>
        <v>5149.9627525252527</v>
      </c>
      <c r="BZ51" s="30">
        <f t="shared" si="31"/>
        <v>29057.288194444445</v>
      </c>
      <c r="CA51" s="30">
        <f t="shared" si="32"/>
        <v>118375.70359217172</v>
      </c>
    </row>
    <row r="52" spans="1:79" ht="9.5" customHeight="1" x14ac:dyDescent="0.4">
      <c r="A52" s="3">
        <f t="shared" si="33"/>
        <v>49</v>
      </c>
      <c r="B52" s="11" t="s">
        <v>61</v>
      </c>
      <c r="C52" s="24">
        <v>32935479</v>
      </c>
      <c r="D52" s="24">
        <v>54586131</v>
      </c>
      <c r="E52" s="25">
        <v>0</v>
      </c>
      <c r="F52" s="24">
        <v>87521610</v>
      </c>
      <c r="G52" s="26">
        <v>2.0400000000000001E-2</v>
      </c>
      <c r="H52" s="24">
        <v>18050189</v>
      </c>
      <c r="I52" s="24">
        <v>9694706</v>
      </c>
      <c r="J52" s="24">
        <v>10099231</v>
      </c>
      <c r="K52" s="24">
        <f t="shared" si="3"/>
        <v>18026656.333333332</v>
      </c>
      <c r="L52" s="24">
        <f t="shared" si="4"/>
        <v>9671173.333333334</v>
      </c>
      <c r="M52" s="24">
        <f t="shared" si="5"/>
        <v>10075698.333333334</v>
      </c>
      <c r="N52" s="24">
        <v>-70598</v>
      </c>
      <c r="O52" s="24">
        <v>37773528</v>
      </c>
      <c r="P52" s="26">
        <v>2.12E-2</v>
      </c>
      <c r="Q52" s="27">
        <v>8252338</v>
      </c>
      <c r="R52" s="27">
        <f t="shared" si="34"/>
        <v>46025866</v>
      </c>
      <c r="S52" s="25">
        <v>0</v>
      </c>
      <c r="T52" s="25">
        <v>0</v>
      </c>
      <c r="U52" s="24">
        <v>1105704</v>
      </c>
      <c r="V52" s="24">
        <v>20470</v>
      </c>
      <c r="W52" s="24">
        <v>1085234</v>
      </c>
      <c r="X52" s="26">
        <v>6.1999999999999998E-3</v>
      </c>
      <c r="Y52" s="28">
        <f t="shared" si="35"/>
        <v>88606844</v>
      </c>
      <c r="Z52" s="28">
        <f t="shared" si="6"/>
        <v>96646273</v>
      </c>
      <c r="AA52" s="29">
        <v>35628661.119999997</v>
      </c>
      <c r="AB52" s="24">
        <v>126400842</v>
      </c>
      <c r="AC52" s="24">
        <v>122141098</v>
      </c>
      <c r="AD52" s="24">
        <v>4259744</v>
      </c>
      <c r="AE52" s="26">
        <v>3.49E-2</v>
      </c>
      <c r="AF52" s="26">
        <v>2.0199999999999999E-2</v>
      </c>
      <c r="AG52" s="1" t="s">
        <v>61</v>
      </c>
      <c r="AH52" s="24">
        <v>8039429</v>
      </c>
      <c r="AI52" s="24">
        <v>6208165</v>
      </c>
      <c r="AJ52" s="24">
        <v>134440271</v>
      </c>
      <c r="AK52" s="24">
        <v>128349263</v>
      </c>
      <c r="AL52" s="24">
        <v>6091008</v>
      </c>
      <c r="AM52" s="26">
        <v>4.7500000000000001E-2</v>
      </c>
      <c r="AN52" s="26">
        <v>2.0400000000000001E-2</v>
      </c>
      <c r="AO52" s="30">
        <f t="shared" si="7"/>
        <v>178300800.12</v>
      </c>
      <c r="AP52" s="31"/>
      <c r="AQ52" s="30"/>
      <c r="AR52" s="30">
        <v>32467</v>
      </c>
      <c r="AS52" s="30">
        <v>669</v>
      </c>
      <c r="AT52" s="30">
        <v>110</v>
      </c>
      <c r="AU52" s="30">
        <v>779</v>
      </c>
      <c r="AV52" s="30">
        <v>81</v>
      </c>
      <c r="AW52" s="30">
        <v>236</v>
      </c>
      <c r="AX52" s="30">
        <v>541</v>
      </c>
      <c r="AY52" s="30">
        <f t="shared" si="8"/>
        <v>1637</v>
      </c>
      <c r="AZ52" s="31"/>
      <c r="BA52" s="31"/>
      <c r="BB52" s="30">
        <f t="shared" si="9"/>
        <v>96646273</v>
      </c>
      <c r="BC52" s="30">
        <f t="shared" si="10"/>
        <v>35628661.119999997</v>
      </c>
      <c r="BD52" s="30">
        <f t="shared" si="11"/>
        <v>18026656.333333332</v>
      </c>
      <c r="BE52" s="30">
        <f t="shared" si="12"/>
        <v>9671173.333333334</v>
      </c>
      <c r="BF52" s="30">
        <f t="shared" si="13"/>
        <v>10075698.333333334</v>
      </c>
      <c r="BG52" s="30">
        <f t="shared" si="14"/>
        <v>8252338</v>
      </c>
      <c r="BH52" s="30">
        <f t="shared" si="15"/>
        <v>46025866</v>
      </c>
      <c r="BI52" s="30">
        <f t="shared" si="16"/>
        <v>178300800.12</v>
      </c>
      <c r="BJ52" s="30"/>
      <c r="BK52" s="30">
        <f t="shared" si="17"/>
        <v>2976.7540271660455</v>
      </c>
      <c r="BL52" s="30">
        <f t="shared" si="18"/>
        <v>1097.3807595404564</v>
      </c>
      <c r="BM52" s="30">
        <f t="shared" si="19"/>
        <v>555.2301208406484</v>
      </c>
      <c r="BN52" s="30">
        <f t="shared" si="20"/>
        <v>297.87702384985784</v>
      </c>
      <c r="BO52" s="30">
        <f t="shared" si="21"/>
        <v>310.33659818687693</v>
      </c>
      <c r="BP52" s="30">
        <f t="shared" si="22"/>
        <v>254.17617888933378</v>
      </c>
      <c r="BQ52" s="30">
        <f t="shared" si="23"/>
        <v>1417.619921766717</v>
      </c>
      <c r="BR52" s="30">
        <f t="shared" si="24"/>
        <v>5491.7547084732187</v>
      </c>
      <c r="BS52" s="30"/>
      <c r="BT52" s="30">
        <f t="shared" si="25"/>
        <v>59038.651802076973</v>
      </c>
      <c r="BU52" s="30">
        <f t="shared" si="26"/>
        <v>21764.606670739155</v>
      </c>
      <c r="BV52" s="30">
        <f t="shared" si="27"/>
        <v>11012.007534107106</v>
      </c>
      <c r="BW52" s="30">
        <f t="shared" si="28"/>
        <v>5907.8639788230503</v>
      </c>
      <c r="BX52" s="30">
        <f t="shared" si="29"/>
        <v>6154.9776013031969</v>
      </c>
      <c r="BY52" s="30">
        <f t="shared" si="30"/>
        <v>5041.1350030543681</v>
      </c>
      <c r="BZ52" s="30">
        <f t="shared" si="31"/>
        <v>28115.98411728772</v>
      </c>
      <c r="CA52" s="30">
        <f t="shared" si="32"/>
        <v>108919.24259010385</v>
      </c>
    </row>
    <row r="53" spans="1:79" ht="9.5" customHeight="1" x14ac:dyDescent="0.4">
      <c r="A53" s="3">
        <f t="shared" si="33"/>
        <v>50</v>
      </c>
      <c r="B53" s="11" t="s">
        <v>36</v>
      </c>
      <c r="C53" s="24">
        <v>17233685</v>
      </c>
      <c r="D53" s="24">
        <v>37911866</v>
      </c>
      <c r="E53" s="25">
        <v>0</v>
      </c>
      <c r="F53" s="24">
        <v>55145551</v>
      </c>
      <c r="G53" s="26">
        <v>1.2800000000000001E-2</v>
      </c>
      <c r="H53" s="24">
        <v>13527578</v>
      </c>
      <c r="I53" s="24">
        <v>3322801</v>
      </c>
      <c r="J53" s="24">
        <v>4141626</v>
      </c>
      <c r="K53" s="24">
        <f t="shared" si="3"/>
        <v>13514524.666666666</v>
      </c>
      <c r="L53" s="24">
        <f t="shared" si="4"/>
        <v>3309747.6666666665</v>
      </c>
      <c r="M53" s="24">
        <f t="shared" si="5"/>
        <v>4128572.6666666665</v>
      </c>
      <c r="N53" s="24">
        <v>-39160</v>
      </c>
      <c r="O53" s="24">
        <v>20952845</v>
      </c>
      <c r="P53" s="26">
        <v>1.17E-2</v>
      </c>
      <c r="Q53" s="27">
        <v>3462589</v>
      </c>
      <c r="R53" s="27">
        <f t="shared" si="34"/>
        <v>24415434</v>
      </c>
      <c r="S53" s="25">
        <v>0</v>
      </c>
      <c r="T53" s="24">
        <v>4083075</v>
      </c>
      <c r="U53" s="24">
        <v>633223</v>
      </c>
      <c r="V53" s="24">
        <v>87314</v>
      </c>
      <c r="W53" s="24">
        <v>4628984</v>
      </c>
      <c r="X53" s="26">
        <v>2.6499999999999999E-2</v>
      </c>
      <c r="Y53" s="28">
        <f t="shared" si="35"/>
        <v>59774535</v>
      </c>
      <c r="Z53" s="28">
        <f t="shared" si="6"/>
        <v>63595960</v>
      </c>
      <c r="AA53" s="29">
        <v>22386065.559999999</v>
      </c>
      <c r="AB53" s="24">
        <v>80814694</v>
      </c>
      <c r="AC53" s="24">
        <v>81817828</v>
      </c>
      <c r="AD53" s="24">
        <v>-1003134</v>
      </c>
      <c r="AE53" s="26">
        <v>-1.23E-2</v>
      </c>
      <c r="AF53" s="26">
        <v>1.29E-2</v>
      </c>
      <c r="AG53" s="1" t="s">
        <v>36</v>
      </c>
      <c r="AH53" s="24">
        <v>3821425</v>
      </c>
      <c r="AI53" s="24">
        <v>2702812</v>
      </c>
      <c r="AJ53" s="24">
        <v>84636119</v>
      </c>
      <c r="AK53" s="24">
        <v>84520640</v>
      </c>
      <c r="AL53" s="24">
        <v>115479</v>
      </c>
      <c r="AM53" s="26">
        <v>1.4E-3</v>
      </c>
      <c r="AN53" s="26">
        <v>1.2800000000000001E-2</v>
      </c>
      <c r="AO53" s="30">
        <f t="shared" si="7"/>
        <v>110397459.56</v>
      </c>
      <c r="AP53" s="31"/>
      <c r="AQ53" s="30"/>
      <c r="AR53" s="30">
        <v>15464</v>
      </c>
      <c r="AS53" s="30">
        <v>432</v>
      </c>
      <c r="AT53" s="30">
        <v>319</v>
      </c>
      <c r="AU53" s="30">
        <v>751</v>
      </c>
      <c r="AV53" s="30">
        <v>137</v>
      </c>
      <c r="AW53" s="30">
        <v>84</v>
      </c>
      <c r="AX53" s="30">
        <v>133</v>
      </c>
      <c r="AY53" s="30">
        <f t="shared" si="8"/>
        <v>1105</v>
      </c>
      <c r="AZ53" s="31"/>
      <c r="BA53" s="31"/>
      <c r="BB53" s="30">
        <f t="shared" si="9"/>
        <v>63595960</v>
      </c>
      <c r="BC53" s="30">
        <f t="shared" si="10"/>
        <v>22386065.559999999</v>
      </c>
      <c r="BD53" s="30">
        <f t="shared" si="11"/>
        <v>13514524.666666666</v>
      </c>
      <c r="BE53" s="30">
        <f t="shared" si="12"/>
        <v>3309747.6666666665</v>
      </c>
      <c r="BF53" s="30">
        <f t="shared" si="13"/>
        <v>4128572.6666666665</v>
      </c>
      <c r="BG53" s="30">
        <f t="shared" si="14"/>
        <v>3462589</v>
      </c>
      <c r="BH53" s="30">
        <f t="shared" si="15"/>
        <v>24415434</v>
      </c>
      <c r="BI53" s="30">
        <f t="shared" si="16"/>
        <v>110397459.56</v>
      </c>
      <c r="BJ53" s="30"/>
      <c r="BK53" s="30">
        <f t="shared" si="17"/>
        <v>4112.5168132436629</v>
      </c>
      <c r="BL53" s="30">
        <f t="shared" si="18"/>
        <v>1447.6245188825658</v>
      </c>
      <c r="BM53" s="30">
        <f t="shared" si="19"/>
        <v>873.93460079324018</v>
      </c>
      <c r="BN53" s="30">
        <f t="shared" si="20"/>
        <v>214.02920762200378</v>
      </c>
      <c r="BO53" s="30">
        <f t="shared" si="21"/>
        <v>266.97960855319883</v>
      </c>
      <c r="BP53" s="30">
        <f t="shared" si="22"/>
        <v>223.91289446456287</v>
      </c>
      <c r="BQ53" s="30">
        <f t="shared" si="23"/>
        <v>1578.8563114330057</v>
      </c>
      <c r="BR53" s="30">
        <f t="shared" si="24"/>
        <v>7138.9976435592343</v>
      </c>
      <c r="BS53" s="30"/>
      <c r="BT53" s="30">
        <f t="shared" si="25"/>
        <v>57552.904977375569</v>
      </c>
      <c r="BU53" s="30">
        <f t="shared" si="26"/>
        <v>20258.882859728506</v>
      </c>
      <c r="BV53" s="30">
        <f t="shared" si="27"/>
        <v>12230.339064856711</v>
      </c>
      <c r="BW53" s="30">
        <f t="shared" si="28"/>
        <v>2995.2467571644042</v>
      </c>
      <c r="BX53" s="30">
        <f t="shared" si="29"/>
        <v>3736.2648567119154</v>
      </c>
      <c r="BY53" s="30">
        <f t="shared" si="30"/>
        <v>3133.5647058823529</v>
      </c>
      <c r="BZ53" s="30">
        <f t="shared" si="31"/>
        <v>22095.415384615386</v>
      </c>
      <c r="CA53" s="30">
        <f t="shared" si="32"/>
        <v>99907.203221719465</v>
      </c>
    </row>
    <row r="54" spans="1:79" ht="9.5" customHeight="1" x14ac:dyDescent="0.4">
      <c r="A54" s="3">
        <f t="shared" si="33"/>
        <v>51</v>
      </c>
      <c r="B54" s="11" t="s">
        <v>37</v>
      </c>
      <c r="C54" s="24">
        <v>8882228</v>
      </c>
      <c r="D54" s="24">
        <v>14402917</v>
      </c>
      <c r="E54" s="25">
        <v>0</v>
      </c>
      <c r="F54" s="24">
        <v>23285145</v>
      </c>
      <c r="G54" s="26">
        <v>5.4000000000000003E-3</v>
      </c>
      <c r="H54" s="24">
        <v>6705686</v>
      </c>
      <c r="I54" s="24">
        <v>2672882</v>
      </c>
      <c r="J54" s="24">
        <v>2353720</v>
      </c>
      <c r="K54" s="24">
        <f t="shared" si="3"/>
        <v>6698390.666666667</v>
      </c>
      <c r="L54" s="24">
        <f t="shared" si="4"/>
        <v>2665586.6666666665</v>
      </c>
      <c r="M54" s="24">
        <f t="shared" si="5"/>
        <v>2346424.6666666665</v>
      </c>
      <c r="N54" s="24">
        <v>-21886</v>
      </c>
      <c r="O54" s="24">
        <v>11710402</v>
      </c>
      <c r="P54" s="26">
        <v>6.6E-3</v>
      </c>
      <c r="Q54" s="27">
        <v>4405571</v>
      </c>
      <c r="R54" s="27">
        <f t="shared" si="34"/>
        <v>16115973</v>
      </c>
      <c r="S54" s="25">
        <v>0</v>
      </c>
      <c r="T54" s="25">
        <v>0</v>
      </c>
      <c r="U54" s="24">
        <v>353904</v>
      </c>
      <c r="V54" s="24">
        <v>6552</v>
      </c>
      <c r="W54" s="24">
        <v>347352</v>
      </c>
      <c r="X54" s="26">
        <v>2E-3</v>
      </c>
      <c r="Y54" s="28">
        <f t="shared" si="35"/>
        <v>23632497</v>
      </c>
      <c r="Z54" s="28">
        <f t="shared" si="6"/>
        <v>26009768</v>
      </c>
      <c r="AA54" s="29">
        <v>8293311.5699999994</v>
      </c>
      <c r="AB54" s="24">
        <v>35349451</v>
      </c>
      <c r="AC54" s="24">
        <v>34800925</v>
      </c>
      <c r="AD54" s="24">
        <v>548526</v>
      </c>
      <c r="AE54" s="26">
        <v>1.5800000000000002E-2</v>
      </c>
      <c r="AF54" s="26">
        <v>5.5999999999999999E-3</v>
      </c>
      <c r="AG54" s="1" t="s">
        <v>37</v>
      </c>
      <c r="AH54" s="24">
        <v>2377271</v>
      </c>
      <c r="AI54" s="24">
        <v>1595339</v>
      </c>
      <c r="AJ54" s="24">
        <v>37726722</v>
      </c>
      <c r="AK54" s="24">
        <v>36396264</v>
      </c>
      <c r="AL54" s="24">
        <v>1330458</v>
      </c>
      <c r="AM54" s="26">
        <v>3.6600000000000001E-2</v>
      </c>
      <c r="AN54" s="26">
        <v>5.7000000000000002E-3</v>
      </c>
      <c r="AO54" s="30">
        <f t="shared" si="7"/>
        <v>50419052.57</v>
      </c>
      <c r="AP54" s="31"/>
      <c r="AQ54" s="30"/>
      <c r="AR54" s="30">
        <v>7816</v>
      </c>
      <c r="AS54" s="30">
        <v>209</v>
      </c>
      <c r="AT54" s="30">
        <v>209</v>
      </c>
      <c r="AU54" s="30">
        <v>418</v>
      </c>
      <c r="AV54" s="30">
        <v>48</v>
      </c>
      <c r="AW54" s="30">
        <v>63</v>
      </c>
      <c r="AX54" s="30">
        <v>61</v>
      </c>
      <c r="AY54" s="30">
        <f t="shared" si="8"/>
        <v>590</v>
      </c>
      <c r="AZ54" s="31"/>
      <c r="BA54" s="31"/>
      <c r="BB54" s="30">
        <f t="shared" si="9"/>
        <v>26009768</v>
      </c>
      <c r="BC54" s="30">
        <f t="shared" si="10"/>
        <v>8293311.5699999994</v>
      </c>
      <c r="BD54" s="30">
        <f t="shared" si="11"/>
        <v>6698390.666666667</v>
      </c>
      <c r="BE54" s="30">
        <f t="shared" si="12"/>
        <v>2665586.6666666665</v>
      </c>
      <c r="BF54" s="30">
        <f t="shared" si="13"/>
        <v>2346424.6666666665</v>
      </c>
      <c r="BG54" s="30">
        <f t="shared" si="14"/>
        <v>4405571</v>
      </c>
      <c r="BH54" s="30">
        <f t="shared" si="15"/>
        <v>16115973</v>
      </c>
      <c r="BI54" s="30">
        <f t="shared" si="16"/>
        <v>50419052.57</v>
      </c>
      <c r="BJ54" s="30"/>
      <c r="BK54" s="30">
        <f t="shared" si="17"/>
        <v>3327.7594677584443</v>
      </c>
      <c r="BL54" s="30">
        <f t="shared" si="18"/>
        <v>1061.0685222620266</v>
      </c>
      <c r="BM54" s="30">
        <f t="shared" si="19"/>
        <v>857.01006482429204</v>
      </c>
      <c r="BN54" s="30">
        <f t="shared" si="20"/>
        <v>341.04230638007505</v>
      </c>
      <c r="BO54" s="30">
        <f t="shared" si="21"/>
        <v>300.20786421016714</v>
      </c>
      <c r="BP54" s="30">
        <f t="shared" si="22"/>
        <v>563.66056806550671</v>
      </c>
      <c r="BQ54" s="30">
        <f t="shared" si="23"/>
        <v>2061.9208034800408</v>
      </c>
      <c r="BR54" s="30">
        <f t="shared" si="24"/>
        <v>6450.748793500512</v>
      </c>
      <c r="BS54" s="30"/>
      <c r="BT54" s="30">
        <f t="shared" si="25"/>
        <v>44084.352542372879</v>
      </c>
      <c r="BU54" s="30">
        <f t="shared" si="26"/>
        <v>14056.460288135591</v>
      </c>
      <c r="BV54" s="30">
        <f t="shared" si="27"/>
        <v>11353.204519774012</v>
      </c>
      <c r="BW54" s="30">
        <f t="shared" si="28"/>
        <v>4517.9435028248581</v>
      </c>
      <c r="BX54" s="30">
        <f t="shared" si="29"/>
        <v>3976.9909604519771</v>
      </c>
      <c r="BY54" s="30">
        <f t="shared" si="30"/>
        <v>7467.0694915254235</v>
      </c>
      <c r="BZ54" s="30">
        <f t="shared" si="31"/>
        <v>27315.20847457627</v>
      </c>
      <c r="CA54" s="30">
        <f t="shared" si="32"/>
        <v>85456.021305084752</v>
      </c>
    </row>
    <row r="55" spans="1:79" ht="9.5" customHeight="1" x14ac:dyDescent="0.4">
      <c r="A55" s="3">
        <f t="shared" si="33"/>
        <v>52</v>
      </c>
      <c r="B55" s="11" t="s">
        <v>38</v>
      </c>
      <c r="C55" s="24">
        <v>16221583</v>
      </c>
      <c r="D55" s="24">
        <v>29642022</v>
      </c>
      <c r="E55" s="25">
        <v>0</v>
      </c>
      <c r="F55" s="24">
        <v>45863605</v>
      </c>
      <c r="G55" s="26">
        <v>1.0699999999999999E-2</v>
      </c>
      <c r="H55" s="24">
        <v>14167051</v>
      </c>
      <c r="I55" s="24">
        <v>3126577</v>
      </c>
      <c r="J55" s="24">
        <v>3860628</v>
      </c>
      <c r="K55" s="24">
        <f t="shared" si="3"/>
        <v>14153896.666666666</v>
      </c>
      <c r="L55" s="24">
        <f t="shared" si="4"/>
        <v>3113422.6666666665</v>
      </c>
      <c r="M55" s="24">
        <f t="shared" si="5"/>
        <v>3847473.6666666665</v>
      </c>
      <c r="N55" s="24">
        <v>-39463</v>
      </c>
      <c r="O55" s="24">
        <v>21114793</v>
      </c>
      <c r="P55" s="26">
        <v>1.18E-2</v>
      </c>
      <c r="Q55" s="27">
        <v>1481829</v>
      </c>
      <c r="R55" s="27">
        <f t="shared" si="34"/>
        <v>22596622</v>
      </c>
      <c r="S55" s="25">
        <v>0</v>
      </c>
      <c r="T55" s="24">
        <v>317025</v>
      </c>
      <c r="U55" s="24">
        <v>579418</v>
      </c>
      <c r="V55" s="24">
        <v>16596</v>
      </c>
      <c r="W55" s="24">
        <v>879847</v>
      </c>
      <c r="X55" s="26">
        <v>5.0000000000000001E-3</v>
      </c>
      <c r="Y55" s="28">
        <f t="shared" si="35"/>
        <v>46743452</v>
      </c>
      <c r="Z55" s="28">
        <f t="shared" si="6"/>
        <v>50155822</v>
      </c>
      <c r="AA55" s="29">
        <v>25276157</v>
      </c>
      <c r="AB55" s="24">
        <v>67874841</v>
      </c>
      <c r="AC55" s="24">
        <v>68668799</v>
      </c>
      <c r="AD55" s="24">
        <v>-793958</v>
      </c>
      <c r="AE55" s="26">
        <v>-1.1599999999999999E-2</v>
      </c>
      <c r="AF55" s="26">
        <v>1.0800000000000001E-2</v>
      </c>
      <c r="AG55" s="1" t="s">
        <v>38</v>
      </c>
      <c r="AH55" s="24">
        <v>3412370</v>
      </c>
      <c r="AI55" s="24">
        <v>2461888</v>
      </c>
      <c r="AJ55" s="24">
        <v>71287211</v>
      </c>
      <c r="AK55" s="24">
        <v>71130687</v>
      </c>
      <c r="AL55" s="24">
        <v>156524</v>
      </c>
      <c r="AM55" s="26">
        <v>2.2000000000000001E-3</v>
      </c>
      <c r="AN55" s="26">
        <v>1.0800000000000001E-2</v>
      </c>
      <c r="AO55" s="30">
        <f t="shared" si="7"/>
        <v>98028601</v>
      </c>
      <c r="AP55" s="31"/>
      <c r="AQ55" s="30"/>
      <c r="AR55" s="30">
        <v>14848</v>
      </c>
      <c r="AS55" s="30">
        <v>440</v>
      </c>
      <c r="AT55" s="30">
        <v>352</v>
      </c>
      <c r="AU55" s="30">
        <v>792</v>
      </c>
      <c r="AV55" s="30">
        <v>157</v>
      </c>
      <c r="AW55" s="30">
        <v>53</v>
      </c>
      <c r="AX55" s="30">
        <v>178</v>
      </c>
      <c r="AY55" s="30">
        <f t="shared" si="8"/>
        <v>1180</v>
      </c>
      <c r="AZ55" s="31"/>
      <c r="BA55" s="31"/>
      <c r="BB55" s="30">
        <f t="shared" si="9"/>
        <v>50155822</v>
      </c>
      <c r="BC55" s="30">
        <f t="shared" si="10"/>
        <v>25276157</v>
      </c>
      <c r="BD55" s="30">
        <f t="shared" si="11"/>
        <v>14153896.666666666</v>
      </c>
      <c r="BE55" s="30">
        <f t="shared" si="12"/>
        <v>3113422.6666666665</v>
      </c>
      <c r="BF55" s="30">
        <f t="shared" si="13"/>
        <v>3847473.6666666665</v>
      </c>
      <c r="BG55" s="30">
        <f t="shared" si="14"/>
        <v>1481829</v>
      </c>
      <c r="BH55" s="30">
        <f t="shared" si="15"/>
        <v>22596622</v>
      </c>
      <c r="BI55" s="30">
        <f t="shared" si="16"/>
        <v>98028601</v>
      </c>
      <c r="BJ55" s="30"/>
      <c r="BK55" s="30">
        <f t="shared" si="17"/>
        <v>3377.9513739224139</v>
      </c>
      <c r="BL55" s="30">
        <f t="shared" si="18"/>
        <v>1702.3273841594828</v>
      </c>
      <c r="BM55" s="30">
        <f t="shared" si="19"/>
        <v>953.25273886494244</v>
      </c>
      <c r="BN55" s="30">
        <f t="shared" si="20"/>
        <v>209.68633261494253</v>
      </c>
      <c r="BO55" s="30">
        <f t="shared" si="21"/>
        <v>259.12403466235634</v>
      </c>
      <c r="BP55" s="30">
        <f t="shared" si="22"/>
        <v>99.79990571120689</v>
      </c>
      <c r="BQ55" s="30">
        <f t="shared" si="23"/>
        <v>1521.8630118534484</v>
      </c>
      <c r="BR55" s="30">
        <f t="shared" si="24"/>
        <v>6602.1417699353451</v>
      </c>
      <c r="BS55" s="30"/>
      <c r="BT55" s="30">
        <f t="shared" si="25"/>
        <v>42504.933898305084</v>
      </c>
      <c r="BU55" s="30">
        <f t="shared" si="26"/>
        <v>21420.472033898306</v>
      </c>
      <c r="BV55" s="30">
        <f t="shared" si="27"/>
        <v>11994.827683615818</v>
      </c>
      <c r="BW55" s="30">
        <f t="shared" si="28"/>
        <v>2638.4937853107344</v>
      </c>
      <c r="BX55" s="30">
        <f t="shared" si="29"/>
        <v>3260.5709039548019</v>
      </c>
      <c r="BY55" s="30">
        <f t="shared" si="30"/>
        <v>1255.7872881355931</v>
      </c>
      <c r="BZ55" s="30">
        <f t="shared" si="31"/>
        <v>19149.679661016948</v>
      </c>
      <c r="CA55" s="30">
        <f t="shared" si="32"/>
        <v>83075.085593220341</v>
      </c>
    </row>
    <row r="56" spans="1:79" ht="9.5" customHeight="1" x14ac:dyDescent="0.4">
      <c r="A56" s="3">
        <f t="shared" si="33"/>
        <v>53</v>
      </c>
      <c r="B56" s="11" t="s">
        <v>62</v>
      </c>
      <c r="C56" s="24">
        <v>12889583</v>
      </c>
      <c r="D56" s="24">
        <v>20882786</v>
      </c>
      <c r="E56" s="25">
        <v>0</v>
      </c>
      <c r="F56" s="24">
        <v>33772369</v>
      </c>
      <c r="G56" s="26">
        <v>7.9000000000000008E-3</v>
      </c>
      <c r="H56" s="24">
        <v>5856963</v>
      </c>
      <c r="I56" s="24">
        <v>1932083</v>
      </c>
      <c r="J56" s="24">
        <v>2917642</v>
      </c>
      <c r="K56" s="24">
        <f t="shared" si="3"/>
        <v>5850305.333333333</v>
      </c>
      <c r="L56" s="24">
        <f t="shared" si="4"/>
        <v>1925425.3333333333</v>
      </c>
      <c r="M56" s="24">
        <f t="shared" si="5"/>
        <v>2910984.3333333335</v>
      </c>
      <c r="N56" s="24">
        <v>-19973</v>
      </c>
      <c r="O56" s="24">
        <v>10686715</v>
      </c>
      <c r="P56" s="26">
        <v>6.0000000000000001E-3</v>
      </c>
      <c r="Q56" s="27">
        <v>0</v>
      </c>
      <c r="R56" s="27">
        <f t="shared" si="34"/>
        <v>10686715</v>
      </c>
      <c r="S56" s="25">
        <v>0</v>
      </c>
      <c r="T56" s="25">
        <v>0</v>
      </c>
      <c r="U56" s="24">
        <v>322967</v>
      </c>
      <c r="V56" s="24">
        <v>5979</v>
      </c>
      <c r="W56" s="24">
        <v>316988</v>
      </c>
      <c r="X56" s="26">
        <v>1.8E-3</v>
      </c>
      <c r="Y56" s="28">
        <f t="shared" si="35"/>
        <v>34089357</v>
      </c>
      <c r="Z56" s="28">
        <f t="shared" si="6"/>
        <v>36097662</v>
      </c>
      <c r="AA56" s="29">
        <v>19224159.379999999</v>
      </c>
      <c r="AB56" s="24">
        <v>44782051</v>
      </c>
      <c r="AC56" s="24">
        <v>44887653</v>
      </c>
      <c r="AD56" s="24">
        <v>-105602</v>
      </c>
      <c r="AE56" s="26">
        <v>-2.3999999999999998E-3</v>
      </c>
      <c r="AF56" s="26">
        <v>7.1999999999999998E-3</v>
      </c>
      <c r="AG56" s="1" t="s">
        <v>62</v>
      </c>
      <c r="AH56" s="24">
        <v>2008305</v>
      </c>
      <c r="AI56" s="24">
        <v>1334940</v>
      </c>
      <c r="AJ56" s="24">
        <v>46790356</v>
      </c>
      <c r="AK56" s="24">
        <v>46222593</v>
      </c>
      <c r="AL56" s="24">
        <v>567763</v>
      </c>
      <c r="AM56" s="26">
        <v>1.23E-2</v>
      </c>
      <c r="AN56" s="26">
        <v>7.1000000000000004E-3</v>
      </c>
      <c r="AO56" s="30">
        <f t="shared" si="7"/>
        <v>66008536.379999995</v>
      </c>
      <c r="AP56" s="31"/>
      <c r="AQ56" s="30"/>
      <c r="AR56" s="30">
        <v>14401</v>
      </c>
      <c r="AS56" s="30">
        <v>191</v>
      </c>
      <c r="AT56" s="30">
        <v>303</v>
      </c>
      <c r="AU56" s="30">
        <v>494</v>
      </c>
      <c r="AV56" s="30">
        <v>92</v>
      </c>
      <c r="AW56" s="30">
        <v>50</v>
      </c>
      <c r="AX56" s="30">
        <v>68</v>
      </c>
      <c r="AY56" s="30">
        <f t="shared" si="8"/>
        <v>704</v>
      </c>
      <c r="AZ56" s="31"/>
      <c r="BA56" s="31"/>
      <c r="BB56" s="30">
        <f t="shared" si="9"/>
        <v>36097662</v>
      </c>
      <c r="BC56" s="30">
        <f t="shared" si="10"/>
        <v>19224159.379999999</v>
      </c>
      <c r="BD56" s="30">
        <f t="shared" si="11"/>
        <v>5850305.333333333</v>
      </c>
      <c r="BE56" s="30">
        <f t="shared" si="12"/>
        <v>1925425.3333333333</v>
      </c>
      <c r="BF56" s="30">
        <f t="shared" si="13"/>
        <v>2910984.3333333335</v>
      </c>
      <c r="BG56" s="30">
        <f t="shared" si="14"/>
        <v>0</v>
      </c>
      <c r="BH56" s="30">
        <f t="shared" si="15"/>
        <v>10686715</v>
      </c>
      <c r="BI56" s="30">
        <f t="shared" si="16"/>
        <v>66008536.379999995</v>
      </c>
      <c r="BJ56" s="30"/>
      <c r="BK56" s="30">
        <f t="shared" si="17"/>
        <v>2506.6080133324076</v>
      </c>
      <c r="BL56" s="30">
        <f t="shared" si="18"/>
        <v>1334.9183653912921</v>
      </c>
      <c r="BM56" s="30">
        <f t="shared" si="19"/>
        <v>406.24299238478807</v>
      </c>
      <c r="BN56" s="30">
        <f t="shared" si="20"/>
        <v>133.70080781427214</v>
      </c>
      <c r="BO56" s="30">
        <f t="shared" si="21"/>
        <v>202.13765247783721</v>
      </c>
      <c r="BP56" s="30">
        <f t="shared" si="22"/>
        <v>0</v>
      </c>
      <c r="BQ56" s="30">
        <f t="shared" si="23"/>
        <v>742.08145267689747</v>
      </c>
      <c r="BR56" s="30">
        <f t="shared" si="24"/>
        <v>4583.6078314005972</v>
      </c>
      <c r="BS56" s="30"/>
      <c r="BT56" s="30">
        <f t="shared" si="25"/>
        <v>51275.088068181816</v>
      </c>
      <c r="BU56" s="30">
        <f t="shared" si="26"/>
        <v>27307.044573863634</v>
      </c>
      <c r="BV56" s="30">
        <f t="shared" si="27"/>
        <v>8310.0928030303021</v>
      </c>
      <c r="BW56" s="30">
        <f t="shared" si="28"/>
        <v>2734.9791666666665</v>
      </c>
      <c r="BX56" s="30">
        <f t="shared" si="29"/>
        <v>4134.920928030303</v>
      </c>
      <c r="BY56" s="30">
        <f t="shared" si="30"/>
        <v>0</v>
      </c>
      <c r="BZ56" s="30">
        <f t="shared" si="31"/>
        <v>15179.992897727272</v>
      </c>
      <c r="CA56" s="30">
        <f t="shared" si="32"/>
        <v>93762.125539772722</v>
      </c>
    </row>
    <row r="57" spans="1:79" ht="9.5" customHeight="1" x14ac:dyDescent="0.4">
      <c r="A57" s="3">
        <f t="shared" si="33"/>
        <v>54</v>
      </c>
      <c r="B57" s="11" t="s">
        <v>63</v>
      </c>
      <c r="C57" s="24">
        <v>17481928</v>
      </c>
      <c r="D57" s="24">
        <v>29906027</v>
      </c>
      <c r="E57" s="25">
        <v>0</v>
      </c>
      <c r="F57" s="24">
        <v>47387955</v>
      </c>
      <c r="G57" s="26">
        <v>1.0999999999999999E-2</v>
      </c>
      <c r="H57" s="24">
        <v>13224843</v>
      </c>
      <c r="I57" s="24">
        <v>6574162</v>
      </c>
      <c r="J57" s="24">
        <v>5410237</v>
      </c>
      <c r="K57" s="24">
        <f t="shared" si="3"/>
        <v>13209167.333333334</v>
      </c>
      <c r="L57" s="24">
        <f t="shared" si="4"/>
        <v>6558486.333333333</v>
      </c>
      <c r="M57" s="24">
        <f t="shared" si="5"/>
        <v>5394561.333333333</v>
      </c>
      <c r="N57" s="24">
        <v>-47027</v>
      </c>
      <c r="O57" s="24">
        <v>25162215</v>
      </c>
      <c r="P57" s="26">
        <v>1.41E-2</v>
      </c>
      <c r="Q57" s="27">
        <v>7005009</v>
      </c>
      <c r="R57" s="27">
        <f t="shared" si="34"/>
        <v>32167224</v>
      </c>
      <c r="S57" s="25">
        <v>0</v>
      </c>
      <c r="T57" s="25">
        <v>0</v>
      </c>
      <c r="U57" s="24">
        <v>760436</v>
      </c>
      <c r="V57" s="24">
        <v>14078</v>
      </c>
      <c r="W57" s="24">
        <v>746358</v>
      </c>
      <c r="X57" s="26">
        <v>4.3E-3</v>
      </c>
      <c r="Y57" s="28">
        <f t="shared" si="35"/>
        <v>48134313</v>
      </c>
      <c r="Z57" s="28">
        <f t="shared" si="6"/>
        <v>52707822</v>
      </c>
      <c r="AA57" s="29">
        <v>37413529.320000008</v>
      </c>
      <c r="AB57" s="24">
        <v>73310606</v>
      </c>
      <c r="AC57" s="24">
        <v>71704466</v>
      </c>
      <c r="AD57" s="24">
        <v>1606140</v>
      </c>
      <c r="AE57" s="26">
        <v>2.24E-2</v>
      </c>
      <c r="AF57" s="26">
        <v>1.17E-2</v>
      </c>
      <c r="AG57" s="1" t="s">
        <v>63</v>
      </c>
      <c r="AH57" s="24">
        <v>4573509</v>
      </c>
      <c r="AI57" s="24">
        <v>3326053</v>
      </c>
      <c r="AJ57" s="24">
        <v>77884115</v>
      </c>
      <c r="AK57" s="24">
        <v>75030519</v>
      </c>
      <c r="AL57" s="24">
        <v>2853596</v>
      </c>
      <c r="AM57" s="26">
        <v>3.7999999999999999E-2</v>
      </c>
      <c r="AN57" s="26">
        <v>1.18E-2</v>
      </c>
      <c r="AO57" s="30">
        <f t="shared" si="7"/>
        <v>122288575.32000001</v>
      </c>
      <c r="AP57" s="31"/>
      <c r="AQ57" s="30"/>
      <c r="AR57" s="30">
        <v>21069</v>
      </c>
      <c r="AS57" s="30">
        <v>375</v>
      </c>
      <c r="AT57" s="30">
        <v>248</v>
      </c>
      <c r="AU57" s="30">
        <v>623</v>
      </c>
      <c r="AV57" s="30">
        <v>66</v>
      </c>
      <c r="AW57" s="30">
        <v>146</v>
      </c>
      <c r="AX57" s="30">
        <v>204</v>
      </c>
      <c r="AY57" s="30">
        <f t="shared" si="8"/>
        <v>1039</v>
      </c>
      <c r="AZ57" s="31"/>
      <c r="BA57" s="31"/>
      <c r="BB57" s="30">
        <f t="shared" si="9"/>
        <v>52707822</v>
      </c>
      <c r="BC57" s="30">
        <f t="shared" si="10"/>
        <v>37413529.320000008</v>
      </c>
      <c r="BD57" s="30">
        <f t="shared" si="11"/>
        <v>13209167.333333334</v>
      </c>
      <c r="BE57" s="30">
        <f t="shared" si="12"/>
        <v>6558486.333333333</v>
      </c>
      <c r="BF57" s="30">
        <f t="shared" si="13"/>
        <v>5394561.333333333</v>
      </c>
      <c r="BG57" s="30">
        <f t="shared" si="14"/>
        <v>7005009</v>
      </c>
      <c r="BH57" s="30">
        <f t="shared" si="15"/>
        <v>32167224</v>
      </c>
      <c r="BI57" s="30">
        <f t="shared" si="16"/>
        <v>122288575.32000001</v>
      </c>
      <c r="BJ57" s="30"/>
      <c r="BK57" s="30">
        <f t="shared" si="17"/>
        <v>2501.6764915278372</v>
      </c>
      <c r="BL57" s="30">
        <f t="shared" si="18"/>
        <v>1775.7619877545212</v>
      </c>
      <c r="BM57" s="30">
        <f t="shared" si="19"/>
        <v>626.94799626623637</v>
      </c>
      <c r="BN57" s="30">
        <f t="shared" si="20"/>
        <v>311.28607590931381</v>
      </c>
      <c r="BO57" s="30">
        <f t="shared" si="21"/>
        <v>256.04259021943773</v>
      </c>
      <c r="BP57" s="30">
        <f t="shared" si="22"/>
        <v>332.47942474725903</v>
      </c>
      <c r="BQ57" s="30">
        <f t="shared" si="23"/>
        <v>1526.756087142247</v>
      </c>
      <c r="BR57" s="30">
        <f t="shared" si="24"/>
        <v>5804.194566424605</v>
      </c>
      <c r="BS57" s="30"/>
      <c r="BT57" s="30">
        <f t="shared" si="25"/>
        <v>50729.376323387871</v>
      </c>
      <c r="BU57" s="30">
        <f t="shared" si="26"/>
        <v>36009.171626564013</v>
      </c>
      <c r="BV57" s="30">
        <f t="shared" si="27"/>
        <v>12713.34680782804</v>
      </c>
      <c r="BW57" s="30">
        <f t="shared" si="28"/>
        <v>6312.3063843439204</v>
      </c>
      <c r="BX57" s="30">
        <f t="shared" si="29"/>
        <v>5192.0705806865572</v>
      </c>
      <c r="BY57" s="30">
        <f t="shared" si="30"/>
        <v>6742.0683349374394</v>
      </c>
      <c r="BZ57" s="30">
        <f t="shared" si="31"/>
        <v>30959.792107795958</v>
      </c>
      <c r="CA57" s="30">
        <f t="shared" si="32"/>
        <v>117698.34005774785</v>
      </c>
    </row>
    <row r="58" spans="1:79" ht="9.5" customHeight="1" x14ac:dyDescent="0.4">
      <c r="A58" s="3">
        <f t="shared" si="33"/>
        <v>55</v>
      </c>
      <c r="B58" s="11" t="s">
        <v>64</v>
      </c>
      <c r="C58" s="24">
        <v>5356777</v>
      </c>
      <c r="D58" s="24">
        <v>12095873</v>
      </c>
      <c r="E58" s="25">
        <v>0</v>
      </c>
      <c r="F58" s="24">
        <v>17452650</v>
      </c>
      <c r="G58" s="26">
        <v>4.1000000000000003E-3</v>
      </c>
      <c r="H58" s="24">
        <v>3369038</v>
      </c>
      <c r="I58" s="24">
        <v>1154169</v>
      </c>
      <c r="J58" s="24">
        <v>1339654</v>
      </c>
      <c r="K58" s="24">
        <f t="shared" si="3"/>
        <v>3365392.3333333335</v>
      </c>
      <c r="L58" s="24">
        <f t="shared" si="4"/>
        <v>1150523.3333333333</v>
      </c>
      <c r="M58" s="24">
        <f t="shared" si="5"/>
        <v>1336008.3333333333</v>
      </c>
      <c r="N58" s="24">
        <v>-10937</v>
      </c>
      <c r="O58" s="24">
        <v>5851924</v>
      </c>
      <c r="P58" s="26">
        <v>3.3E-3</v>
      </c>
      <c r="Q58" s="27">
        <v>1596583</v>
      </c>
      <c r="R58" s="27">
        <f t="shared" si="34"/>
        <v>7448507</v>
      </c>
      <c r="S58" s="25">
        <v>0</v>
      </c>
      <c r="T58" s="24">
        <v>1632035</v>
      </c>
      <c r="U58" s="24">
        <v>176853</v>
      </c>
      <c r="V58" s="24">
        <v>33489</v>
      </c>
      <c r="W58" s="24">
        <v>1775399</v>
      </c>
      <c r="X58" s="26">
        <v>1.01E-2</v>
      </c>
      <c r="Y58" s="28">
        <f t="shared" si="35"/>
        <v>19228049</v>
      </c>
      <c r="Z58" s="28">
        <f t="shared" si="6"/>
        <v>20812195</v>
      </c>
      <c r="AA58" s="29">
        <v>9596312.3900000006</v>
      </c>
      <c r="AB58" s="24">
        <v>25113462</v>
      </c>
      <c r="AC58" s="24">
        <v>25445519</v>
      </c>
      <c r="AD58" s="24">
        <v>-332057</v>
      </c>
      <c r="AE58" s="26">
        <v>-1.2999999999999999E-2</v>
      </c>
      <c r="AF58" s="26">
        <v>4.0000000000000001E-3</v>
      </c>
      <c r="AG58" s="1" t="s">
        <v>64</v>
      </c>
      <c r="AH58" s="24">
        <v>1584146</v>
      </c>
      <c r="AI58" s="24">
        <v>1198039</v>
      </c>
      <c r="AJ58" s="24">
        <v>26697608</v>
      </c>
      <c r="AK58" s="24">
        <v>26643558</v>
      </c>
      <c r="AL58" s="24">
        <v>54050</v>
      </c>
      <c r="AM58" s="26">
        <v>2E-3</v>
      </c>
      <c r="AN58" s="26">
        <v>4.0000000000000001E-3</v>
      </c>
      <c r="AO58" s="30">
        <f t="shared" si="7"/>
        <v>37857014.390000001</v>
      </c>
      <c r="AP58" s="31"/>
      <c r="AQ58" s="30"/>
      <c r="AR58" s="30">
        <v>3802</v>
      </c>
      <c r="AS58" s="30">
        <v>120</v>
      </c>
      <c r="AT58" s="30">
        <v>173</v>
      </c>
      <c r="AU58" s="30">
        <v>293</v>
      </c>
      <c r="AV58" s="30">
        <v>8</v>
      </c>
      <c r="AW58" s="30">
        <v>21</v>
      </c>
      <c r="AX58" s="30">
        <v>72</v>
      </c>
      <c r="AY58" s="30">
        <f t="shared" si="8"/>
        <v>394</v>
      </c>
      <c r="AZ58" s="31"/>
      <c r="BA58" s="31"/>
      <c r="BB58" s="30">
        <f t="shared" si="9"/>
        <v>20812195</v>
      </c>
      <c r="BC58" s="30">
        <f t="shared" si="10"/>
        <v>9596312.3900000006</v>
      </c>
      <c r="BD58" s="30">
        <f t="shared" si="11"/>
        <v>3365392.3333333335</v>
      </c>
      <c r="BE58" s="30">
        <f t="shared" si="12"/>
        <v>1150523.3333333333</v>
      </c>
      <c r="BF58" s="30">
        <f t="shared" si="13"/>
        <v>1336008.3333333333</v>
      </c>
      <c r="BG58" s="30">
        <f t="shared" si="14"/>
        <v>1596583</v>
      </c>
      <c r="BH58" s="30">
        <f t="shared" si="15"/>
        <v>7448507</v>
      </c>
      <c r="BI58" s="30">
        <f t="shared" si="16"/>
        <v>37857014.390000001</v>
      </c>
      <c r="BJ58" s="30"/>
      <c r="BK58" s="30">
        <f t="shared" si="17"/>
        <v>5474.0123619147816</v>
      </c>
      <c r="BL58" s="30">
        <f t="shared" si="18"/>
        <v>2524.0169358232511</v>
      </c>
      <c r="BM58" s="30">
        <f t="shared" si="19"/>
        <v>885.16368577941444</v>
      </c>
      <c r="BN58" s="30">
        <f t="shared" si="20"/>
        <v>302.61002980887253</v>
      </c>
      <c r="BO58" s="30">
        <f t="shared" si="21"/>
        <v>351.39619498509552</v>
      </c>
      <c r="BP58" s="30">
        <f t="shared" si="22"/>
        <v>419.93240399789585</v>
      </c>
      <c r="BQ58" s="30">
        <f t="shared" si="23"/>
        <v>1959.1023145712784</v>
      </c>
      <c r="BR58" s="30">
        <f t="shared" si="24"/>
        <v>9957.1316123093111</v>
      </c>
      <c r="BS58" s="30"/>
      <c r="BT58" s="30">
        <f t="shared" si="25"/>
        <v>52822.829949238578</v>
      </c>
      <c r="BU58" s="30">
        <f t="shared" si="26"/>
        <v>24356.122817258885</v>
      </c>
      <c r="BV58" s="30">
        <f t="shared" si="27"/>
        <v>8541.6049069373948</v>
      </c>
      <c r="BW58" s="30">
        <f t="shared" si="28"/>
        <v>2920.109983079526</v>
      </c>
      <c r="BX58" s="30">
        <f t="shared" si="29"/>
        <v>3390.8840947546528</v>
      </c>
      <c r="BY58" s="30">
        <f t="shared" si="30"/>
        <v>4052.2411167512691</v>
      </c>
      <c r="BZ58" s="30">
        <f t="shared" si="31"/>
        <v>18904.840101522841</v>
      </c>
      <c r="CA58" s="30">
        <f t="shared" si="32"/>
        <v>96083.792868020304</v>
      </c>
    </row>
    <row r="59" spans="1:79" ht="9.5" customHeight="1" x14ac:dyDescent="0.4">
      <c r="A59" s="3">
        <f t="shared" si="33"/>
        <v>56</v>
      </c>
      <c r="B59" s="11" t="s">
        <v>39</v>
      </c>
      <c r="C59" s="24">
        <v>21887483</v>
      </c>
      <c r="D59" s="24">
        <v>38527245</v>
      </c>
      <c r="E59" s="25">
        <v>0</v>
      </c>
      <c r="F59" s="24">
        <v>60414728</v>
      </c>
      <c r="G59" s="26">
        <v>1.41E-2</v>
      </c>
      <c r="H59" s="24">
        <v>17343928</v>
      </c>
      <c r="I59" s="24">
        <v>6031069</v>
      </c>
      <c r="J59" s="24">
        <v>5453929</v>
      </c>
      <c r="K59" s="24">
        <f t="shared" si="3"/>
        <v>17326001.333333332</v>
      </c>
      <c r="L59" s="24">
        <f t="shared" si="4"/>
        <v>6013142.333333333</v>
      </c>
      <c r="M59" s="24">
        <f t="shared" si="5"/>
        <v>5436002.333333333</v>
      </c>
      <c r="N59" s="24">
        <v>-53780</v>
      </c>
      <c r="O59" s="24">
        <v>28775146</v>
      </c>
      <c r="P59" s="26">
        <v>1.61E-2</v>
      </c>
      <c r="Q59" s="27">
        <v>7234516</v>
      </c>
      <c r="R59" s="27">
        <f t="shared" si="34"/>
        <v>36009662</v>
      </c>
      <c r="S59" s="25">
        <v>0</v>
      </c>
      <c r="T59" s="25">
        <v>0</v>
      </c>
      <c r="U59" s="24">
        <v>763249</v>
      </c>
      <c r="V59" s="24">
        <v>14130</v>
      </c>
      <c r="W59" s="24">
        <v>749119</v>
      </c>
      <c r="X59" s="26">
        <v>4.3E-3</v>
      </c>
      <c r="Y59" s="28">
        <f t="shared" si="35"/>
        <v>61163847</v>
      </c>
      <c r="Z59" s="28">
        <f t="shared" si="6"/>
        <v>66891371</v>
      </c>
      <c r="AA59" s="29">
        <v>35818166</v>
      </c>
      <c r="AB59" s="24">
        <v>89953123</v>
      </c>
      <c r="AC59" s="24">
        <v>90395502</v>
      </c>
      <c r="AD59" s="24">
        <v>-442379</v>
      </c>
      <c r="AE59" s="26">
        <v>-4.8999999999999998E-3</v>
      </c>
      <c r="AF59" s="26">
        <v>1.44E-2</v>
      </c>
      <c r="AG59" s="1" t="s">
        <v>39</v>
      </c>
      <c r="AH59" s="24">
        <v>5727524</v>
      </c>
      <c r="AI59" s="24">
        <v>4114236</v>
      </c>
      <c r="AJ59" s="24">
        <v>95680647</v>
      </c>
      <c r="AK59" s="24">
        <v>94509738</v>
      </c>
      <c r="AL59" s="24">
        <v>1170909</v>
      </c>
      <c r="AM59" s="26">
        <v>1.24E-2</v>
      </c>
      <c r="AN59" s="26">
        <v>1.4500000000000001E-2</v>
      </c>
      <c r="AO59" s="30">
        <f t="shared" si="7"/>
        <v>138719199</v>
      </c>
      <c r="AP59" s="31"/>
      <c r="AQ59" s="30"/>
      <c r="AR59" s="30">
        <v>22432</v>
      </c>
      <c r="AS59" s="30">
        <v>509</v>
      </c>
      <c r="AT59" s="30">
        <v>630</v>
      </c>
      <c r="AU59" s="30">
        <v>1139</v>
      </c>
      <c r="AV59" s="30">
        <v>112</v>
      </c>
      <c r="AW59" s="30">
        <v>130</v>
      </c>
      <c r="AX59" s="30">
        <v>269</v>
      </c>
      <c r="AY59" s="30">
        <f t="shared" si="8"/>
        <v>1650</v>
      </c>
      <c r="AZ59" s="31"/>
      <c r="BA59" s="31"/>
      <c r="BB59" s="30">
        <f t="shared" si="9"/>
        <v>66891371</v>
      </c>
      <c r="BC59" s="30">
        <f t="shared" si="10"/>
        <v>35818166</v>
      </c>
      <c r="BD59" s="30">
        <f t="shared" si="11"/>
        <v>17326001.333333332</v>
      </c>
      <c r="BE59" s="30">
        <f t="shared" si="12"/>
        <v>6013142.333333333</v>
      </c>
      <c r="BF59" s="30">
        <f t="shared" si="13"/>
        <v>5436002.333333333</v>
      </c>
      <c r="BG59" s="30">
        <f t="shared" si="14"/>
        <v>7234516</v>
      </c>
      <c r="BH59" s="30">
        <f t="shared" si="15"/>
        <v>36009662</v>
      </c>
      <c r="BI59" s="30">
        <f t="shared" si="16"/>
        <v>138719199</v>
      </c>
      <c r="BJ59" s="30"/>
      <c r="BK59" s="30">
        <f t="shared" si="17"/>
        <v>2981.9619739657633</v>
      </c>
      <c r="BL59" s="30">
        <f t="shared" si="18"/>
        <v>1596.7442047075606</v>
      </c>
      <c r="BM59" s="30">
        <f t="shared" si="19"/>
        <v>772.378804089396</v>
      </c>
      <c r="BN59" s="30">
        <f t="shared" si="20"/>
        <v>268.06091000951022</v>
      </c>
      <c r="BO59" s="30">
        <f t="shared" si="21"/>
        <v>242.33248632905372</v>
      </c>
      <c r="BP59" s="30">
        <f t="shared" si="22"/>
        <v>322.50873751783166</v>
      </c>
      <c r="BQ59" s="30">
        <f t="shared" si="23"/>
        <v>1605.2809379457917</v>
      </c>
      <c r="BR59" s="30">
        <f t="shared" si="24"/>
        <v>6183.9871166191151</v>
      </c>
      <c r="BS59" s="30"/>
      <c r="BT59" s="30">
        <f t="shared" si="25"/>
        <v>40540.224848484846</v>
      </c>
      <c r="BU59" s="30">
        <f t="shared" si="26"/>
        <v>21707.979393939393</v>
      </c>
      <c r="BV59" s="30">
        <f t="shared" si="27"/>
        <v>10500.606868686868</v>
      </c>
      <c r="BW59" s="30">
        <f t="shared" si="28"/>
        <v>3644.3286868686869</v>
      </c>
      <c r="BX59" s="30">
        <f t="shared" si="29"/>
        <v>3294.5468686868685</v>
      </c>
      <c r="BY59" s="30">
        <f t="shared" si="30"/>
        <v>4384.5551515151519</v>
      </c>
      <c r="BZ59" s="30">
        <f t="shared" si="31"/>
        <v>21824.037575757575</v>
      </c>
      <c r="CA59" s="30">
        <f t="shared" si="32"/>
        <v>84072.241818181821</v>
      </c>
    </row>
    <row r="60" spans="1:79" ht="9.5" customHeight="1" x14ac:dyDescent="0.4">
      <c r="A60" s="3">
        <f t="shared" si="33"/>
        <v>57</v>
      </c>
      <c r="B60" s="11" t="s">
        <v>40</v>
      </c>
      <c r="C60" s="24">
        <v>15203731</v>
      </c>
      <c r="D60" s="24">
        <v>35119525</v>
      </c>
      <c r="E60" s="25">
        <v>0</v>
      </c>
      <c r="F60" s="24">
        <v>50323256</v>
      </c>
      <c r="G60" s="26">
        <v>1.17E-2</v>
      </c>
      <c r="H60" s="24">
        <v>9643968</v>
      </c>
      <c r="I60" s="24">
        <v>3788385</v>
      </c>
      <c r="J60" s="24">
        <v>3352295</v>
      </c>
      <c r="K60" s="24">
        <f t="shared" si="3"/>
        <v>9633530.666666666</v>
      </c>
      <c r="L60" s="24">
        <f t="shared" si="4"/>
        <v>3777947.6666666665</v>
      </c>
      <c r="M60" s="24">
        <f t="shared" si="5"/>
        <v>3341857.6666666665</v>
      </c>
      <c r="N60" s="24">
        <v>-31312</v>
      </c>
      <c r="O60" s="24">
        <v>16753336</v>
      </c>
      <c r="P60" s="26">
        <v>9.4000000000000004E-3</v>
      </c>
      <c r="Q60" s="27">
        <v>1212405</v>
      </c>
      <c r="R60" s="27">
        <f t="shared" si="34"/>
        <v>17965741</v>
      </c>
      <c r="S60" s="25">
        <v>0</v>
      </c>
      <c r="T60" s="24">
        <v>7377452</v>
      </c>
      <c r="U60" s="24">
        <v>506308</v>
      </c>
      <c r="V60" s="24">
        <v>145955</v>
      </c>
      <c r="W60" s="24">
        <v>7737805</v>
      </c>
      <c r="X60" s="26">
        <v>4.4200000000000003E-2</v>
      </c>
      <c r="Y60" s="28">
        <f t="shared" si="35"/>
        <v>58061061</v>
      </c>
      <c r="Z60" s="28">
        <f t="shared" si="6"/>
        <v>60727548</v>
      </c>
      <c r="AA60" s="29">
        <v>10934521.000000002</v>
      </c>
      <c r="AB60" s="24">
        <v>74960352</v>
      </c>
      <c r="AC60" s="24">
        <v>75973514</v>
      </c>
      <c r="AD60" s="24">
        <v>-1013162</v>
      </c>
      <c r="AE60" s="26">
        <v>-1.3299999999999999E-2</v>
      </c>
      <c r="AF60" s="26">
        <v>1.2E-2</v>
      </c>
      <c r="AG60" s="1" t="s">
        <v>40</v>
      </c>
      <c r="AH60" s="24">
        <v>2666487</v>
      </c>
      <c r="AI60" s="24">
        <v>1834709</v>
      </c>
      <c r="AJ60" s="24">
        <v>77626839</v>
      </c>
      <c r="AK60" s="24">
        <v>77808223</v>
      </c>
      <c r="AL60" s="24">
        <v>-181384</v>
      </c>
      <c r="AM60" s="26">
        <v>-2.3E-3</v>
      </c>
      <c r="AN60" s="26">
        <v>1.18E-2</v>
      </c>
      <c r="AO60" s="30">
        <f t="shared" si="7"/>
        <v>89627810</v>
      </c>
      <c r="AP60" s="31"/>
      <c r="AQ60" s="30"/>
      <c r="AR60" s="30">
        <v>15804</v>
      </c>
      <c r="AS60" s="30">
        <v>371</v>
      </c>
      <c r="AT60" s="30">
        <v>314</v>
      </c>
      <c r="AU60" s="30">
        <v>685</v>
      </c>
      <c r="AV60" s="30">
        <v>107</v>
      </c>
      <c r="AW60" s="30">
        <v>102</v>
      </c>
      <c r="AX60" s="30">
        <v>122</v>
      </c>
      <c r="AY60" s="30">
        <f t="shared" si="8"/>
        <v>1016</v>
      </c>
      <c r="AZ60" s="31"/>
      <c r="BA60" s="31"/>
      <c r="BB60" s="30">
        <f t="shared" si="9"/>
        <v>60727548</v>
      </c>
      <c r="BC60" s="30">
        <f t="shared" si="10"/>
        <v>10934521.000000002</v>
      </c>
      <c r="BD60" s="30">
        <f t="shared" si="11"/>
        <v>9633530.666666666</v>
      </c>
      <c r="BE60" s="30">
        <f t="shared" si="12"/>
        <v>3777947.6666666665</v>
      </c>
      <c r="BF60" s="30">
        <f t="shared" si="13"/>
        <v>3341857.6666666665</v>
      </c>
      <c r="BG60" s="30">
        <f t="shared" si="14"/>
        <v>1212405</v>
      </c>
      <c r="BH60" s="30">
        <f t="shared" si="15"/>
        <v>17965741</v>
      </c>
      <c r="BI60" s="30">
        <f t="shared" si="16"/>
        <v>89627810</v>
      </c>
      <c r="BJ60" s="30"/>
      <c r="BK60" s="30">
        <f t="shared" si="17"/>
        <v>3842.5429005315109</v>
      </c>
      <c r="BL60" s="30">
        <f t="shared" si="18"/>
        <v>691.88313085294874</v>
      </c>
      <c r="BM60" s="30">
        <f t="shared" si="19"/>
        <v>609.56281110267435</v>
      </c>
      <c r="BN60" s="30">
        <f t="shared" si="20"/>
        <v>239.05009280350964</v>
      </c>
      <c r="BO60" s="30">
        <f t="shared" si="21"/>
        <v>211.45644562558002</v>
      </c>
      <c r="BP60" s="30">
        <f t="shared" si="22"/>
        <v>76.715072133637051</v>
      </c>
      <c r="BQ60" s="30">
        <f t="shared" si="23"/>
        <v>1136.7844216654012</v>
      </c>
      <c r="BR60" s="30">
        <f t="shared" si="24"/>
        <v>5671.2104530498609</v>
      </c>
      <c r="BS60" s="30"/>
      <c r="BT60" s="30">
        <f t="shared" si="25"/>
        <v>59771.208661417324</v>
      </c>
      <c r="BU60" s="30">
        <f t="shared" si="26"/>
        <v>10762.323818897639</v>
      </c>
      <c r="BV60" s="30">
        <f t="shared" si="27"/>
        <v>9481.8215223097104</v>
      </c>
      <c r="BW60" s="30">
        <f t="shared" si="28"/>
        <v>3718.4524278215222</v>
      </c>
      <c r="BX60" s="30">
        <f t="shared" si="29"/>
        <v>3289.2299868766404</v>
      </c>
      <c r="BY60" s="30">
        <f t="shared" si="30"/>
        <v>1193.3120078740158</v>
      </c>
      <c r="BZ60" s="30">
        <f t="shared" si="31"/>
        <v>17682.815944881891</v>
      </c>
      <c r="CA60" s="30">
        <f t="shared" si="32"/>
        <v>88216.348425196848</v>
      </c>
    </row>
    <row r="61" spans="1:79" x14ac:dyDescent="0.4">
      <c r="B61" s="19" t="s">
        <v>136</v>
      </c>
      <c r="C61" s="30">
        <f>SUM(C4:C60)</f>
        <v>1500000000</v>
      </c>
      <c r="D61" s="30">
        <f t="shared" ref="D61:AN61" si="36">SUM(D4:D60)</f>
        <v>2703398236</v>
      </c>
      <c r="E61" s="30">
        <f t="shared" si="36"/>
        <v>0</v>
      </c>
      <c r="F61" s="30">
        <f t="shared" si="36"/>
        <v>4203398236</v>
      </c>
      <c r="G61" s="30">
        <f t="shared" si="36"/>
        <v>0.97750000000000015</v>
      </c>
      <c r="H61" s="30">
        <f t="shared" si="36"/>
        <v>1055054476</v>
      </c>
      <c r="I61" s="30">
        <f t="shared" si="36"/>
        <v>351413422</v>
      </c>
      <c r="J61" s="30">
        <f t="shared" si="36"/>
        <v>350675931</v>
      </c>
      <c r="K61" s="30">
        <f t="shared" si="36"/>
        <v>1055058724.3333334</v>
      </c>
      <c r="L61" s="30">
        <f t="shared" si="36"/>
        <v>351417670.33333331</v>
      </c>
      <c r="M61" s="30">
        <f t="shared" si="36"/>
        <v>350680179.33333331</v>
      </c>
      <c r="N61" s="30">
        <f t="shared" si="36"/>
        <v>12745</v>
      </c>
      <c r="O61" s="30">
        <f t="shared" si="36"/>
        <v>1757156574</v>
      </c>
      <c r="P61" s="30">
        <f t="shared" si="36"/>
        <v>0.98470000000000002</v>
      </c>
      <c r="Q61" s="30">
        <f t="shared" si="36"/>
        <v>247894448</v>
      </c>
      <c r="R61" s="30">
        <f t="shared" si="36"/>
        <v>2005051022</v>
      </c>
      <c r="S61" s="30">
        <f t="shared" si="36"/>
        <v>19250000</v>
      </c>
      <c r="T61" s="30">
        <f t="shared" si="36"/>
        <v>104286645</v>
      </c>
      <c r="U61" s="30">
        <f t="shared" si="36"/>
        <v>51601571</v>
      </c>
      <c r="V61" s="30">
        <f t="shared" si="36"/>
        <v>234814</v>
      </c>
      <c r="W61" s="30">
        <f t="shared" si="36"/>
        <v>174903402</v>
      </c>
      <c r="X61" s="30">
        <f t="shared" si="36"/>
        <v>0.99929999999999997</v>
      </c>
      <c r="Y61" s="30">
        <f t="shared" si="36"/>
        <v>4378301638</v>
      </c>
      <c r="Z61" s="30">
        <f t="shared" si="36"/>
        <v>4705354438</v>
      </c>
      <c r="AA61" s="30">
        <f t="shared" si="36"/>
        <v>1957725423.9699998</v>
      </c>
      <c r="AB61" s="30">
        <f t="shared" si="36"/>
        <v>6135693026</v>
      </c>
      <c r="AC61" s="30">
        <f t="shared" si="36"/>
        <v>6152387177</v>
      </c>
      <c r="AD61" s="30">
        <f t="shared" si="36"/>
        <v>-16694151</v>
      </c>
      <c r="AE61" s="30">
        <f t="shared" si="36"/>
        <v>-4.4899999999999982E-2</v>
      </c>
      <c r="AF61" s="30">
        <f t="shared" si="36"/>
        <v>0.98030000000000006</v>
      </c>
      <c r="AG61" s="30">
        <f t="shared" si="36"/>
        <v>0</v>
      </c>
      <c r="AH61" s="30">
        <f t="shared" si="36"/>
        <v>327052800</v>
      </c>
      <c r="AI61" s="30">
        <f t="shared" si="36"/>
        <v>236392751</v>
      </c>
      <c r="AJ61" s="30">
        <f t="shared" si="36"/>
        <v>6462745826</v>
      </c>
      <c r="AK61" s="30">
        <f t="shared" si="36"/>
        <v>6388779928</v>
      </c>
      <c r="AL61" s="30">
        <f t="shared" si="36"/>
        <v>73965898</v>
      </c>
      <c r="AM61" s="30">
        <f t="shared" si="36"/>
        <v>0.82779999999999976</v>
      </c>
      <c r="AN61" s="30">
        <f t="shared" si="36"/>
        <v>0.97940000000000016</v>
      </c>
      <c r="AO61" s="30">
        <f t="shared" si="7"/>
        <v>8668130883.9699993</v>
      </c>
      <c r="AP61" s="31"/>
      <c r="AQ61" s="31"/>
      <c r="AR61" s="30">
        <f t="shared" ref="AR61" si="37">SUM(AR4:AR60)</f>
        <v>1487797</v>
      </c>
      <c r="AS61" s="30">
        <f t="shared" ref="AS61" si="38">SUM(AS4:AS60)</f>
        <v>32959</v>
      </c>
      <c r="AT61" s="30">
        <f t="shared" ref="AT61" si="39">SUM(AT4:AT60)</f>
        <v>19891</v>
      </c>
      <c r="AU61" s="30">
        <f t="shared" ref="AU61" si="40">SUM(AU4:AU60)</f>
        <v>52850</v>
      </c>
      <c r="AV61" s="30">
        <f t="shared" ref="AV61" si="41">SUM(AV4:AV60)</f>
        <v>10056</v>
      </c>
      <c r="AW61" s="30">
        <f t="shared" ref="AW61" si="42">SUM(AW4:AW60)</f>
        <v>7601</v>
      </c>
      <c r="AX61" s="30">
        <f t="shared" ref="AX61" si="43">SUM(AX4:AX60)</f>
        <v>12902</v>
      </c>
      <c r="AY61" s="30">
        <f t="shared" ref="AY61" si="44">SUM(AY4:AY60)</f>
        <v>83409</v>
      </c>
      <c r="AZ61" s="31"/>
      <c r="BA61" s="31"/>
      <c r="BB61" s="30">
        <f t="shared" si="9"/>
        <v>4705354438</v>
      </c>
      <c r="BC61" s="30">
        <f t="shared" si="10"/>
        <v>1957725423.9699998</v>
      </c>
      <c r="BD61" s="30">
        <f t="shared" si="11"/>
        <v>1055058724.3333334</v>
      </c>
      <c r="BE61" s="30">
        <f t="shared" si="12"/>
        <v>351417670.33333331</v>
      </c>
      <c r="BF61" s="30">
        <f t="shared" si="13"/>
        <v>350680179.33333331</v>
      </c>
      <c r="BG61" s="30">
        <f t="shared" si="14"/>
        <v>247894448</v>
      </c>
      <c r="BH61" s="30">
        <f t="shared" si="15"/>
        <v>2005051022</v>
      </c>
      <c r="BI61" s="30">
        <f t="shared" si="16"/>
        <v>8668130883.9699993</v>
      </c>
      <c r="BJ61" s="30"/>
      <c r="BK61" s="30">
        <f t="shared" si="17"/>
        <v>3162.6320243958012</v>
      </c>
      <c r="BL61" s="30">
        <f t="shared" si="18"/>
        <v>1315.8552033442734</v>
      </c>
      <c r="BM61" s="30">
        <f t="shared" si="19"/>
        <v>709.14158607211425</v>
      </c>
      <c r="BN61" s="30">
        <f t="shared" si="20"/>
        <v>236.20001272575044</v>
      </c>
      <c r="BO61" s="30">
        <f t="shared" si="21"/>
        <v>235.70431942888266</v>
      </c>
      <c r="BP61" s="30">
        <f t="shared" si="22"/>
        <v>166.61846206169255</v>
      </c>
      <c r="BQ61" s="30">
        <f t="shared" si="23"/>
        <v>1347.6643802884398</v>
      </c>
      <c r="BR61" s="30">
        <f t="shared" si="24"/>
        <v>5826.1516080285146</v>
      </c>
      <c r="BS61" s="30"/>
      <c r="BT61" s="30">
        <f t="shared" si="25"/>
        <v>56413.030224556103</v>
      </c>
      <c r="BU61" s="30">
        <f t="shared" si="26"/>
        <v>23471.393062739029</v>
      </c>
      <c r="BV61" s="30">
        <f t="shared" si="27"/>
        <v>12649.219200965525</v>
      </c>
      <c r="BW61" s="30">
        <f t="shared" si="28"/>
        <v>4213.1864706846181</v>
      </c>
      <c r="BX61" s="30">
        <f t="shared" si="29"/>
        <v>4204.3446070967557</v>
      </c>
      <c r="BY61" s="30">
        <f t="shared" si="30"/>
        <v>2972.0347684302651</v>
      </c>
      <c r="BZ61" s="30">
        <f t="shared" si="31"/>
        <v>24038.785047177164</v>
      </c>
      <c r="CA61" s="30">
        <f t="shared" si="32"/>
        <v>103923.20833447229</v>
      </c>
    </row>
    <row r="62" spans="1:79" x14ac:dyDescent="0.4"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</row>
    <row r="63" spans="1:79" x14ac:dyDescent="0.4">
      <c r="B63" s="19" t="s">
        <v>135</v>
      </c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19" t="s">
        <v>135</v>
      </c>
      <c r="BA63" s="31"/>
      <c r="BB63" s="35">
        <f>100*BB61/$BI61</f>
        <v>54.283380131022554</v>
      </c>
      <c r="BC63" s="35">
        <f t="shared" ref="BC63:BI63" si="45">100*BC61/$BI61</f>
        <v>22.585323758671286</v>
      </c>
      <c r="BD63" s="35">
        <f t="shared" si="45"/>
        <v>12.171698125653094</v>
      </c>
      <c r="BE63" s="35">
        <f t="shared" si="45"/>
        <v>4.0541343345796852</v>
      </c>
      <c r="BF63" s="35">
        <f t="shared" si="45"/>
        <v>4.0456262604646085</v>
      </c>
      <c r="BG63" s="35">
        <f t="shared" si="45"/>
        <v>2.8598373896087788</v>
      </c>
      <c r="BH63" s="35">
        <f t="shared" si="45"/>
        <v>23.131296110306167</v>
      </c>
      <c r="BI63" s="35">
        <f t="shared" si="45"/>
        <v>100</v>
      </c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</row>
    <row r="64" spans="1:79" x14ac:dyDescent="0.4"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</row>
    <row r="65" spans="3:79" x14ac:dyDescent="0.4"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31"/>
      <c r="BX65" s="31"/>
      <c r="BY65" s="31"/>
      <c r="BZ65" s="31"/>
      <c r="CA65" s="31"/>
    </row>
    <row r="66" spans="3:79" x14ac:dyDescent="0.4"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</row>
    <row r="67" spans="3:79" x14ac:dyDescent="0.4"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</row>
  </sheetData>
  <mergeCells count="7">
    <mergeCell ref="AH1:AN1"/>
    <mergeCell ref="A1:A2"/>
    <mergeCell ref="C1:G1"/>
    <mergeCell ref="H1:P1"/>
    <mergeCell ref="S1:X1"/>
    <mergeCell ref="AB1:AF1"/>
    <mergeCell ref="AG1:AG2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7"/>
  <sheetViews>
    <sheetView zoomScale="142" zoomScaleNormal="142" workbookViewId="0">
      <pane xSplit="2" ySplit="3" topLeftCell="C58" activePane="bottomRight" state="frozen"/>
      <selection pane="topRight" activeCell="C1" sqref="C1"/>
      <selection pane="bottomLeft" activeCell="A4" sqref="A4"/>
      <selection pane="bottomRight" activeCell="B63" sqref="B63"/>
    </sheetView>
  </sheetViews>
  <sheetFormatPr defaultColWidth="9.0703125" defaultRowHeight="10.5" x14ac:dyDescent="0.4"/>
  <cols>
    <col min="1" max="2" width="12.42578125" style="4" customWidth="1"/>
    <col min="3" max="3" width="9.78515625" style="4" bestFit="1" customWidth="1"/>
    <col min="4" max="9" width="9.28515625" style="4" bestFit="1" customWidth="1"/>
    <col min="10" max="10" width="9.0703125" style="4"/>
    <col min="11" max="11" width="13.42578125" style="4" bestFit="1" customWidth="1"/>
    <col min="12" max="12" width="0" style="4" hidden="1" customWidth="1"/>
    <col min="13" max="15" width="9.5703125" style="4" bestFit="1" customWidth="1"/>
    <col min="16" max="18" width="9.2109375" style="4" bestFit="1" customWidth="1"/>
    <col min="19" max="20" width="9.5703125" style="4" bestFit="1" customWidth="1"/>
    <col min="21" max="22" width="9.0703125" style="4"/>
    <col min="23" max="23" width="9.28515625" style="4" bestFit="1" customWidth="1"/>
    <col min="24" max="24" width="12.2109375" style="4" bestFit="1" customWidth="1"/>
    <col min="25" max="30" width="9.28515625" style="4" bestFit="1" customWidth="1"/>
    <col min="31" max="31" width="9.0703125" style="4"/>
    <col min="32" max="34" width="9.5703125" style="4" bestFit="1" customWidth="1"/>
    <col min="35" max="37" width="9.28515625" style="4" bestFit="1" customWidth="1"/>
    <col min="38" max="38" width="9.5703125" style="4" bestFit="1" customWidth="1"/>
    <col min="39" max="39" width="10.42578125" style="4" bestFit="1" customWidth="1"/>
    <col min="40" max="16384" width="9.0703125" style="4"/>
  </cols>
  <sheetData>
    <row r="1" spans="1:39" ht="11.75" customHeight="1" x14ac:dyDescent="0.4">
      <c r="A1" s="42"/>
      <c r="B1" s="5"/>
    </row>
    <row r="2" spans="1:39" ht="17" customHeight="1" x14ac:dyDescent="0.4">
      <c r="A2" s="43"/>
      <c r="B2" s="6"/>
    </row>
    <row r="3" spans="1:39" ht="58.05" customHeight="1" x14ac:dyDescent="0.4">
      <c r="A3" s="3"/>
      <c r="B3" s="3" t="s">
        <v>79</v>
      </c>
      <c r="C3" s="5" t="s">
        <v>42</v>
      </c>
      <c r="D3" s="5" t="s">
        <v>43</v>
      </c>
      <c r="E3" s="5" t="s">
        <v>44</v>
      </c>
      <c r="F3" s="5" t="s">
        <v>45</v>
      </c>
      <c r="G3" s="5" t="s">
        <v>46</v>
      </c>
      <c r="H3" s="5" t="s">
        <v>47</v>
      </c>
      <c r="I3" s="5" t="s">
        <v>48</v>
      </c>
      <c r="J3" s="5" t="s">
        <v>92</v>
      </c>
      <c r="K3" s="5"/>
      <c r="L3" s="5" t="s">
        <v>93</v>
      </c>
      <c r="M3" s="5" t="s">
        <v>126</v>
      </c>
      <c r="N3" s="5" t="s">
        <v>127</v>
      </c>
      <c r="O3" s="5" t="s">
        <v>128</v>
      </c>
      <c r="P3" s="5" t="s">
        <v>129</v>
      </c>
      <c r="Q3" s="5" t="s">
        <v>130</v>
      </c>
      <c r="R3" s="5" t="s">
        <v>131</v>
      </c>
      <c r="S3" s="5" t="s">
        <v>132</v>
      </c>
      <c r="T3" s="5" t="s">
        <v>133</v>
      </c>
      <c r="U3" s="5"/>
      <c r="V3" s="5"/>
      <c r="W3" s="5" t="s">
        <v>125</v>
      </c>
      <c r="X3" s="5" t="s">
        <v>99</v>
      </c>
      <c r="Y3" s="5" t="s">
        <v>94</v>
      </c>
      <c r="Z3" s="5" t="s">
        <v>95</v>
      </c>
      <c r="AA3" s="5" t="s">
        <v>96</v>
      </c>
      <c r="AB3" s="5" t="s">
        <v>97</v>
      </c>
      <c r="AC3" s="5" t="s">
        <v>98</v>
      </c>
      <c r="AD3" s="5" t="s">
        <v>107</v>
      </c>
      <c r="AE3" s="5"/>
      <c r="AF3" s="5" t="s">
        <v>100</v>
      </c>
      <c r="AG3" s="5" t="s">
        <v>101</v>
      </c>
      <c r="AH3" s="5" t="s">
        <v>102</v>
      </c>
      <c r="AI3" s="5" t="s">
        <v>103</v>
      </c>
      <c r="AJ3" s="5" t="s">
        <v>104</v>
      </c>
      <c r="AK3" s="5" t="s">
        <v>105</v>
      </c>
      <c r="AL3" s="5" t="s">
        <v>106</v>
      </c>
      <c r="AM3" s="5" t="s">
        <v>108</v>
      </c>
    </row>
    <row r="4" spans="1:39" ht="24.4" customHeight="1" x14ac:dyDescent="0.4">
      <c r="A4" s="3"/>
      <c r="B4" s="7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</row>
    <row r="5" spans="1:39" ht="9.5" customHeight="1" x14ac:dyDescent="0.4">
      <c r="A5" s="3">
        <v>1</v>
      </c>
      <c r="B5" s="7"/>
      <c r="C5" s="2"/>
      <c r="D5" s="2"/>
      <c r="E5" s="2"/>
      <c r="F5" s="2"/>
      <c r="G5" s="2"/>
      <c r="H5" s="2"/>
      <c r="I5" s="2"/>
      <c r="J5" s="2"/>
      <c r="K5" s="9"/>
      <c r="L5" s="9"/>
      <c r="M5" s="2"/>
      <c r="N5" s="2"/>
      <c r="O5" s="2"/>
      <c r="P5" s="2"/>
      <c r="Q5" s="2"/>
      <c r="R5" s="2"/>
      <c r="S5" s="2"/>
      <c r="T5" s="2"/>
      <c r="U5" s="2"/>
      <c r="V5" s="2"/>
      <c r="W5" s="2">
        <v>1824.6703187250996</v>
      </c>
      <c r="X5" s="2">
        <v>562.71687619350746</v>
      </c>
      <c r="Y5" s="2">
        <v>344.73608739644595</v>
      </c>
      <c r="Z5" s="2">
        <v>88.936044744361354</v>
      </c>
      <c r="AA5" s="2">
        <v>163.85688990071461</v>
      </c>
      <c r="AB5" s="2">
        <v>0</v>
      </c>
      <c r="AC5" s="2">
        <v>705.02248150256116</v>
      </c>
      <c r="AD5" s="2">
        <v>3651.5122045152721</v>
      </c>
      <c r="AE5" s="2"/>
      <c r="AF5" s="2">
        <v>40373.660117878193</v>
      </c>
      <c r="AG5" s="2">
        <v>6839.6766924564809</v>
      </c>
      <c r="AH5" s="2">
        <v>8310.0928030303021</v>
      </c>
      <c r="AI5" s="2">
        <v>1177.865539452496</v>
      </c>
      <c r="AJ5" s="2">
        <v>2825.5920104780612</v>
      </c>
      <c r="AK5" s="2">
        <v>0</v>
      </c>
      <c r="AL5" s="2">
        <v>15179.992897727272</v>
      </c>
      <c r="AM5" s="2">
        <v>71564.339960238562</v>
      </c>
    </row>
    <row r="6" spans="1:39" ht="9.5" customHeight="1" x14ac:dyDescent="0.4">
      <c r="A6" s="3">
        <f>A5+1</f>
        <v>2</v>
      </c>
      <c r="B6" s="7"/>
      <c r="C6" s="2"/>
      <c r="D6" s="2"/>
      <c r="E6" s="2"/>
      <c r="F6" s="2"/>
      <c r="G6" s="2"/>
      <c r="H6" s="2"/>
      <c r="I6" s="2"/>
      <c r="J6" s="2"/>
      <c r="K6" s="9"/>
      <c r="L6" s="9"/>
      <c r="M6" s="2"/>
      <c r="N6" s="2"/>
      <c r="O6" s="2"/>
      <c r="P6" s="2"/>
      <c r="Q6" s="2"/>
      <c r="R6" s="2"/>
      <c r="S6" s="2"/>
      <c r="T6" s="2"/>
      <c r="U6" s="2"/>
      <c r="V6" s="2"/>
      <c r="W6" s="2">
        <v>2158.7220394736842</v>
      </c>
      <c r="X6" s="2">
        <v>691.88313085294874</v>
      </c>
      <c r="Y6" s="2">
        <v>374.39104339796859</v>
      </c>
      <c r="Z6" s="2">
        <v>104.32206019662767</v>
      </c>
      <c r="AA6" s="2">
        <v>181.1485555006316</v>
      </c>
      <c r="AB6" s="2">
        <v>0</v>
      </c>
      <c r="AC6" s="2">
        <v>742.08145267689747</v>
      </c>
      <c r="AD6" s="2">
        <v>3763.9843542243766</v>
      </c>
      <c r="AE6" s="2"/>
      <c r="AF6" s="2">
        <v>40540.224848484846</v>
      </c>
      <c r="AG6" s="2">
        <v>10762.323818897639</v>
      </c>
      <c r="AH6" s="2">
        <v>8541.6049069373948</v>
      </c>
      <c r="AI6" s="2">
        <v>1339.4933993399341</v>
      </c>
      <c r="AJ6" s="2">
        <v>2974.2858293075683</v>
      </c>
      <c r="AK6" s="2">
        <v>0</v>
      </c>
      <c r="AL6" s="2">
        <v>16147.761431411531</v>
      </c>
      <c r="AM6" s="2">
        <v>75847.753005893916</v>
      </c>
    </row>
    <row r="7" spans="1:39" ht="9.5" customHeight="1" x14ac:dyDescent="0.4">
      <c r="A7" s="3">
        <f t="shared" ref="A7:A61" si="0">A6+1</f>
        <v>3</v>
      </c>
      <c r="B7" s="7"/>
      <c r="C7" s="2"/>
      <c r="D7" s="2"/>
      <c r="E7" s="2"/>
      <c r="F7" s="2"/>
      <c r="G7" s="2"/>
      <c r="H7" s="2"/>
      <c r="I7" s="2"/>
      <c r="J7" s="2"/>
      <c r="K7" s="9"/>
      <c r="L7" s="9"/>
      <c r="M7" s="2"/>
      <c r="N7" s="2"/>
      <c r="O7" s="2"/>
      <c r="P7" s="2"/>
      <c r="Q7" s="2"/>
      <c r="R7" s="2"/>
      <c r="S7" s="2"/>
      <c r="T7" s="2"/>
      <c r="U7" s="2"/>
      <c r="V7" s="2"/>
      <c r="W7" s="2">
        <v>2473.1665714411288</v>
      </c>
      <c r="X7" s="2">
        <v>729.59498441828248</v>
      </c>
      <c r="Y7" s="2">
        <v>406.24299238478807</v>
      </c>
      <c r="Z7" s="2">
        <v>111.32592744977029</v>
      </c>
      <c r="AA7" s="2">
        <v>186.01509935661545</v>
      </c>
      <c r="AB7" s="2">
        <v>0</v>
      </c>
      <c r="AC7" s="2">
        <v>875.66733033240996</v>
      </c>
      <c r="AD7" s="2">
        <v>4453.6049656626674</v>
      </c>
      <c r="AE7" s="2"/>
      <c r="AF7" s="2">
        <v>42504.933898305084</v>
      </c>
      <c r="AG7" s="2">
        <v>12820.882703777335</v>
      </c>
      <c r="AH7" s="2">
        <v>8544.0115279406018</v>
      </c>
      <c r="AI7" s="2">
        <v>1785.3071381794368</v>
      </c>
      <c r="AJ7" s="2">
        <v>3105.6023856858847</v>
      </c>
      <c r="AK7" s="2">
        <v>0</v>
      </c>
      <c r="AL7" s="2">
        <v>17682.815944881891</v>
      </c>
      <c r="AM7" s="2">
        <v>76158.260831721476</v>
      </c>
    </row>
    <row r="8" spans="1:39" ht="9.5" customHeight="1" x14ac:dyDescent="0.4">
      <c r="A8" s="3">
        <f t="shared" si="0"/>
        <v>4</v>
      </c>
      <c r="B8" s="7"/>
      <c r="C8" s="2"/>
      <c r="D8" s="2"/>
      <c r="E8" s="2"/>
      <c r="F8" s="2"/>
      <c r="G8" s="2"/>
      <c r="H8" s="2"/>
      <c r="I8" s="2"/>
      <c r="J8" s="2"/>
      <c r="K8" s="9"/>
      <c r="L8" s="9"/>
      <c r="M8" s="2"/>
      <c r="N8" s="2"/>
      <c r="O8" s="2"/>
      <c r="P8" s="2"/>
      <c r="Q8" s="2"/>
      <c r="R8" s="2"/>
      <c r="S8" s="2"/>
      <c r="T8" s="2"/>
      <c r="U8" s="2"/>
      <c r="V8" s="2"/>
      <c r="W8" s="2">
        <v>2501.6764915278372</v>
      </c>
      <c r="X8" s="2">
        <v>742.47607023987143</v>
      </c>
      <c r="Y8" s="2">
        <v>544.138156054815</v>
      </c>
      <c r="Z8" s="2">
        <v>120.24549523700217</v>
      </c>
      <c r="AA8" s="2">
        <v>189.73029201292707</v>
      </c>
      <c r="AB8" s="2">
        <v>0</v>
      </c>
      <c r="AC8" s="2">
        <v>944.58941605839414</v>
      </c>
      <c r="AD8" s="2">
        <v>4583.6078314005972</v>
      </c>
      <c r="AE8" s="2"/>
      <c r="AF8" s="2">
        <v>42595.695825049705</v>
      </c>
      <c r="AG8" s="2">
        <v>13663.369870967743</v>
      </c>
      <c r="AH8" s="2">
        <v>9451.7758994364976</v>
      </c>
      <c r="AI8" s="2">
        <v>1896.7176938369782</v>
      </c>
      <c r="AJ8" s="2">
        <v>3105.6413203654583</v>
      </c>
      <c r="AK8" s="2">
        <v>0</v>
      </c>
      <c r="AL8" s="2">
        <v>18104.543478260868</v>
      </c>
      <c r="AM8" s="2">
        <v>79752.691423519005</v>
      </c>
    </row>
    <row r="9" spans="1:39" ht="9.5" customHeight="1" x14ac:dyDescent="0.4">
      <c r="A9" s="3">
        <f t="shared" si="0"/>
        <v>5</v>
      </c>
      <c r="B9" s="7"/>
      <c r="C9" s="2"/>
      <c r="D9" s="2"/>
      <c r="E9" s="2"/>
      <c r="F9" s="2"/>
      <c r="G9" s="2"/>
      <c r="H9" s="2"/>
      <c r="I9" s="2"/>
      <c r="J9" s="2"/>
      <c r="K9" s="9"/>
      <c r="L9" s="9"/>
      <c r="M9" s="2"/>
      <c r="N9" s="2"/>
      <c r="O9" s="2"/>
      <c r="P9" s="2"/>
      <c r="Q9" s="2"/>
      <c r="R9" s="2"/>
      <c r="S9" s="2"/>
      <c r="T9" s="2"/>
      <c r="U9" s="2"/>
      <c r="V9" s="2"/>
      <c r="W9" s="2">
        <v>2506.6080133324076</v>
      </c>
      <c r="X9" s="2">
        <v>746.86498009884963</v>
      </c>
      <c r="Y9" s="2">
        <v>555.2301208406484</v>
      </c>
      <c r="Z9" s="2">
        <v>128.98812396498698</v>
      </c>
      <c r="AA9" s="2">
        <v>191.18758726811615</v>
      </c>
      <c r="AB9" s="2">
        <v>0</v>
      </c>
      <c r="AC9" s="2">
        <v>970.99113783375606</v>
      </c>
      <c r="AD9" s="2">
        <v>4707.0239004381474</v>
      </c>
      <c r="AE9" s="2"/>
      <c r="AF9" s="2">
        <v>42697.632183908048</v>
      </c>
      <c r="AG9" s="2">
        <v>14056.460288135591</v>
      </c>
      <c r="AH9" s="2">
        <v>9481.8215223097104</v>
      </c>
      <c r="AI9" s="2">
        <v>2177.5772427629695</v>
      </c>
      <c r="AJ9" s="2">
        <v>3260.5709039548019</v>
      </c>
      <c r="AK9" s="2">
        <v>0</v>
      </c>
      <c r="AL9" s="2">
        <v>18115.749706916766</v>
      </c>
      <c r="AM9" s="2">
        <v>81541.4534819533</v>
      </c>
    </row>
    <row r="10" spans="1:39" ht="9.5" customHeight="1" x14ac:dyDescent="0.4">
      <c r="A10" s="3">
        <f t="shared" si="0"/>
        <v>6</v>
      </c>
      <c r="B10" s="7"/>
      <c r="C10" s="2"/>
      <c r="D10" s="2"/>
      <c r="E10" s="2"/>
      <c r="F10" s="2"/>
      <c r="G10" s="2"/>
      <c r="H10" s="2"/>
      <c r="I10" s="2"/>
      <c r="J10" s="2"/>
      <c r="K10" s="9"/>
      <c r="L10" s="9"/>
      <c r="M10" s="2"/>
      <c r="N10" s="2"/>
      <c r="O10" s="2"/>
      <c r="P10" s="2"/>
      <c r="Q10" s="2"/>
      <c r="R10" s="2"/>
      <c r="S10" s="2"/>
      <c r="T10" s="2"/>
      <c r="U10" s="2"/>
      <c r="V10" s="2"/>
      <c r="W10" s="2">
        <v>2508.0734710193206</v>
      </c>
      <c r="X10" s="2">
        <v>798.7271298489394</v>
      </c>
      <c r="Y10" s="2">
        <v>571.13558259481943</v>
      </c>
      <c r="Z10" s="2">
        <v>129.19254552189895</v>
      </c>
      <c r="AA10" s="2">
        <v>191.8725789039182</v>
      </c>
      <c r="AB10" s="2">
        <v>0</v>
      </c>
      <c r="AC10" s="2">
        <v>1009.9761876498659</v>
      </c>
      <c r="AD10" s="2">
        <v>4873.6374950568461</v>
      </c>
      <c r="AE10" s="2"/>
      <c r="AF10" s="2">
        <v>43057.539273153576</v>
      </c>
      <c r="AG10" s="2">
        <v>14716.497011207968</v>
      </c>
      <c r="AH10" s="2">
        <v>9608.0016388069489</v>
      </c>
      <c r="AI10" s="2">
        <v>2485.6441281138791</v>
      </c>
      <c r="AJ10" s="2">
        <v>3269.0973451327432</v>
      </c>
      <c r="AK10" s="2">
        <v>0</v>
      </c>
      <c r="AL10" s="2">
        <v>18394.645435244161</v>
      </c>
      <c r="AM10" s="2">
        <v>82402.348082595869</v>
      </c>
    </row>
    <row r="11" spans="1:39" ht="9.5" customHeight="1" x14ac:dyDescent="0.4">
      <c r="A11" s="3">
        <f t="shared" si="0"/>
        <v>7</v>
      </c>
      <c r="B11" s="7"/>
      <c r="C11" s="2"/>
      <c r="D11" s="2"/>
      <c r="E11" s="2"/>
      <c r="F11" s="2"/>
      <c r="G11" s="2"/>
      <c r="H11" s="2"/>
      <c r="I11" s="2"/>
      <c r="J11" s="2"/>
      <c r="K11" s="9"/>
      <c r="L11" s="9"/>
      <c r="M11" s="2"/>
      <c r="N11" s="2"/>
      <c r="O11" s="2"/>
      <c r="P11" s="2"/>
      <c r="Q11" s="2"/>
      <c r="R11" s="2"/>
      <c r="S11" s="2"/>
      <c r="T11" s="2"/>
      <c r="U11" s="2"/>
      <c r="V11" s="2"/>
      <c r="W11" s="2">
        <v>2509.8585047666834</v>
      </c>
      <c r="X11" s="2">
        <v>837.68340459413196</v>
      </c>
      <c r="Y11" s="2">
        <v>577.82088190572733</v>
      </c>
      <c r="Z11" s="2">
        <v>133.70080781427214</v>
      </c>
      <c r="AA11" s="2">
        <v>198.78268105130266</v>
      </c>
      <c r="AB11" s="2">
        <v>0</v>
      </c>
      <c r="AC11" s="2">
        <v>1024.0719503127323</v>
      </c>
      <c r="AD11" s="2">
        <v>4877.6081846462621</v>
      </c>
      <c r="AE11" s="2"/>
      <c r="AF11" s="2">
        <v>43387.38587443946</v>
      </c>
      <c r="AG11" s="2">
        <v>15026.167011320749</v>
      </c>
      <c r="AH11" s="2">
        <v>10082.892427459306</v>
      </c>
      <c r="AI11" s="2">
        <v>2616.1935483870966</v>
      </c>
      <c r="AJ11" s="2">
        <v>3289.2299868766404</v>
      </c>
      <c r="AK11" s="2">
        <v>0</v>
      </c>
      <c r="AL11" s="2">
        <v>18904.840101522841</v>
      </c>
      <c r="AM11" s="2">
        <v>82562.85268115942</v>
      </c>
    </row>
    <row r="12" spans="1:39" ht="9.5" customHeight="1" x14ac:dyDescent="0.4">
      <c r="A12" s="3">
        <f t="shared" si="0"/>
        <v>8</v>
      </c>
      <c r="B12" s="7"/>
      <c r="C12" s="2"/>
      <c r="D12" s="2"/>
      <c r="E12" s="2"/>
      <c r="F12" s="2"/>
      <c r="G12" s="2"/>
      <c r="H12" s="2"/>
      <c r="I12" s="2"/>
      <c r="J12" s="2"/>
      <c r="K12" s="9"/>
      <c r="L12" s="9"/>
      <c r="M12" s="2"/>
      <c r="N12" s="2"/>
      <c r="O12" s="2"/>
      <c r="P12" s="2"/>
      <c r="Q12" s="2"/>
      <c r="R12" s="2"/>
      <c r="S12" s="2"/>
      <c r="T12" s="2"/>
      <c r="U12" s="2"/>
      <c r="V12" s="2"/>
      <c r="W12" s="2">
        <v>2563.4637018149092</v>
      </c>
      <c r="X12" s="2">
        <v>887.08480494685557</v>
      </c>
      <c r="Y12" s="2">
        <v>579.16980620533343</v>
      </c>
      <c r="Z12" s="2">
        <v>138.92594700562827</v>
      </c>
      <c r="AA12" s="2">
        <v>200.11497224072841</v>
      </c>
      <c r="AB12" s="2">
        <v>0</v>
      </c>
      <c r="AC12" s="2">
        <v>1079.6634660203226</v>
      </c>
      <c r="AD12" s="2">
        <v>4897.305692166382</v>
      </c>
      <c r="AE12" s="2"/>
      <c r="AF12" s="2">
        <v>43420.569649295314</v>
      </c>
      <c r="AG12" s="2">
        <v>15348.028469750891</v>
      </c>
      <c r="AH12" s="2">
        <v>10169.430002947245</v>
      </c>
      <c r="AI12" s="2">
        <v>2638.4937853107344</v>
      </c>
      <c r="AJ12" s="2">
        <v>3294.5468686868685</v>
      </c>
      <c r="AK12" s="2">
        <v>0</v>
      </c>
      <c r="AL12" s="2">
        <v>19149.679661016948</v>
      </c>
      <c r="AM12" s="2">
        <v>83075.085593220341</v>
      </c>
    </row>
    <row r="13" spans="1:39" ht="9.5" customHeight="1" x14ac:dyDescent="0.4">
      <c r="A13" s="3">
        <f t="shared" si="0"/>
        <v>9</v>
      </c>
      <c r="B13" s="7"/>
      <c r="C13" s="2"/>
      <c r="D13" s="2"/>
      <c r="E13" s="2"/>
      <c r="F13" s="2"/>
      <c r="G13" s="2"/>
      <c r="H13" s="2"/>
      <c r="I13" s="2"/>
      <c r="J13" s="2"/>
      <c r="K13" s="9"/>
      <c r="L13" s="9"/>
      <c r="M13" s="2"/>
      <c r="N13" s="2"/>
      <c r="O13" s="2"/>
      <c r="P13" s="2"/>
      <c r="Q13" s="2"/>
      <c r="R13" s="2"/>
      <c r="S13" s="2"/>
      <c r="T13" s="2"/>
      <c r="U13" s="2"/>
      <c r="V13" s="2"/>
      <c r="W13" s="2">
        <v>2595.5290228820563</v>
      </c>
      <c r="X13" s="2">
        <v>889.92748700956383</v>
      </c>
      <c r="Y13" s="2">
        <v>583.51937347931869</v>
      </c>
      <c r="Z13" s="2">
        <v>143.89984793187347</v>
      </c>
      <c r="AA13" s="2">
        <v>200.21122489342065</v>
      </c>
      <c r="AB13" s="2">
        <v>34.706464708815083</v>
      </c>
      <c r="AC13" s="2">
        <v>1085.6403231749039</v>
      </c>
      <c r="AD13" s="2">
        <v>4933.6063266382453</v>
      </c>
      <c r="AE13" s="2"/>
      <c r="AF13" s="2">
        <v>44084.352542372879</v>
      </c>
      <c r="AG13" s="2">
        <v>16220.287387033399</v>
      </c>
      <c r="AH13" s="2">
        <v>10426.535062038198</v>
      </c>
      <c r="AI13" s="2">
        <v>2709.0091218305506</v>
      </c>
      <c r="AJ13" s="2">
        <v>3311.8770627062704</v>
      </c>
      <c r="AK13" s="2">
        <v>792.84590690208665</v>
      </c>
      <c r="AL13" s="2">
        <v>19253.805500982318</v>
      </c>
      <c r="AM13" s="2">
        <v>84072.241818181821</v>
      </c>
    </row>
    <row r="14" spans="1:39" ht="9.5" customHeight="1" x14ac:dyDescent="0.4">
      <c r="A14" s="3">
        <f t="shared" si="0"/>
        <v>10</v>
      </c>
      <c r="B14" s="7"/>
      <c r="C14" s="2"/>
      <c r="D14" s="2"/>
      <c r="E14" s="2"/>
      <c r="F14" s="2"/>
      <c r="G14" s="2"/>
      <c r="H14" s="2"/>
      <c r="I14" s="2"/>
      <c r="J14" s="2"/>
      <c r="K14" s="9"/>
      <c r="L14" s="9"/>
      <c r="M14" s="2"/>
      <c r="N14" s="2"/>
      <c r="O14" s="2"/>
      <c r="P14" s="2"/>
      <c r="Q14" s="2"/>
      <c r="R14" s="2"/>
      <c r="S14" s="2"/>
      <c r="T14" s="2"/>
      <c r="U14" s="2"/>
      <c r="V14" s="2"/>
      <c r="W14" s="2">
        <v>2628.2270604681598</v>
      </c>
      <c r="X14" s="2">
        <v>905.75961405798455</v>
      </c>
      <c r="Y14" s="2">
        <v>587.01972906950914</v>
      </c>
      <c r="Z14" s="2">
        <v>148.54889820283228</v>
      </c>
      <c r="AA14" s="2">
        <v>200.67083643149775</v>
      </c>
      <c r="AB14" s="2">
        <v>38.997552502763305</v>
      </c>
      <c r="AC14" s="2">
        <v>1122.6775827978249</v>
      </c>
      <c r="AD14" s="2">
        <v>4935.0302995523925</v>
      </c>
      <c r="AE14" s="2"/>
      <c r="AF14" s="2">
        <v>45217.236714975843</v>
      </c>
      <c r="AG14" s="2">
        <v>16238.648196896736</v>
      </c>
      <c r="AH14" s="2">
        <v>10500.606868686868</v>
      </c>
      <c r="AI14" s="2">
        <v>2734.9791666666665</v>
      </c>
      <c r="AJ14" s="2">
        <v>3390.8840947546528</v>
      </c>
      <c r="AK14" s="2">
        <v>793.63246471226932</v>
      </c>
      <c r="AL14" s="2">
        <v>19302.133835215391</v>
      </c>
      <c r="AM14" s="2">
        <v>84352.211806451611</v>
      </c>
    </row>
    <row r="15" spans="1:39" ht="9.5" customHeight="1" x14ac:dyDescent="0.4">
      <c r="A15" s="3">
        <f t="shared" si="0"/>
        <v>11</v>
      </c>
      <c r="B15" s="7"/>
      <c r="C15" s="2"/>
      <c r="D15" s="2"/>
      <c r="E15" s="2"/>
      <c r="F15" s="2"/>
      <c r="G15" s="2"/>
      <c r="H15" s="2"/>
      <c r="I15" s="2"/>
      <c r="J15" s="2"/>
      <c r="K15" s="9"/>
      <c r="L15" s="9"/>
      <c r="M15" s="2"/>
      <c r="N15" s="2"/>
      <c r="O15" s="2"/>
      <c r="P15" s="2"/>
      <c r="Q15" s="2"/>
      <c r="R15" s="2"/>
      <c r="S15" s="2"/>
      <c r="T15" s="2"/>
      <c r="U15" s="2"/>
      <c r="V15" s="2"/>
      <c r="W15" s="2">
        <v>2694.0817581416536</v>
      </c>
      <c r="X15" s="2">
        <v>938.45797619047607</v>
      </c>
      <c r="Y15" s="2">
        <v>593.6838268527024</v>
      </c>
      <c r="Z15" s="2">
        <v>150.67238789153458</v>
      </c>
      <c r="AA15" s="2">
        <v>202.13765247783721</v>
      </c>
      <c r="AB15" s="2">
        <v>39.694045426642113</v>
      </c>
      <c r="AC15" s="2">
        <v>1135.4465166991852</v>
      </c>
      <c r="AD15" s="2">
        <v>4985.9675109216269</v>
      </c>
      <c r="AE15" s="2"/>
      <c r="AF15" s="2">
        <v>45844.142250530786</v>
      </c>
      <c r="AG15" s="2">
        <v>16464.608325508609</v>
      </c>
      <c r="AH15" s="2">
        <v>10746.691626409018</v>
      </c>
      <c r="AI15" s="2">
        <v>2879.2549778761063</v>
      </c>
      <c r="AJ15" s="2">
        <v>3419.268228077513</v>
      </c>
      <c r="AK15" s="2">
        <v>816.43409090909086</v>
      </c>
      <c r="AL15" s="2">
        <v>19329.901170351106</v>
      </c>
      <c r="AM15" s="2">
        <v>85389.331307977744</v>
      </c>
    </row>
    <row r="16" spans="1:39" ht="9.5" customHeight="1" x14ac:dyDescent="0.4">
      <c r="A16" s="3">
        <f t="shared" si="0"/>
        <v>12</v>
      </c>
      <c r="B16" s="7"/>
      <c r="C16" s="2"/>
      <c r="D16" s="2"/>
      <c r="E16" s="2"/>
      <c r="F16" s="2"/>
      <c r="G16" s="2"/>
      <c r="H16" s="2"/>
      <c r="I16" s="2"/>
      <c r="J16" s="2"/>
      <c r="K16" s="9"/>
      <c r="L16" s="9"/>
      <c r="M16" s="2"/>
      <c r="N16" s="2"/>
      <c r="O16" s="2"/>
      <c r="P16" s="2"/>
      <c r="Q16" s="2"/>
      <c r="R16" s="2"/>
      <c r="S16" s="2"/>
      <c r="T16" s="2"/>
      <c r="U16" s="2"/>
      <c r="V16" s="2"/>
      <c r="W16" s="2">
        <v>2701.9746618403506</v>
      </c>
      <c r="X16" s="2">
        <v>952.84812801215548</v>
      </c>
      <c r="Y16" s="2">
        <v>600.26631226204881</v>
      </c>
      <c r="Z16" s="2">
        <v>152.25805936801788</v>
      </c>
      <c r="AA16" s="2">
        <v>203.27904609198035</v>
      </c>
      <c r="AB16" s="2">
        <v>44.451946873453224</v>
      </c>
      <c r="AC16" s="2">
        <v>1136.7844216654012</v>
      </c>
      <c r="AD16" s="2">
        <v>4996.8584807461693</v>
      </c>
      <c r="AE16" s="2"/>
      <c r="AF16" s="2">
        <v>46792.131261595547</v>
      </c>
      <c r="AG16" s="2">
        <v>17302.665796178342</v>
      </c>
      <c r="AH16" s="2">
        <v>10755.1</v>
      </c>
      <c r="AI16" s="2">
        <v>2920.109983079526</v>
      </c>
      <c r="AJ16" s="2">
        <v>3467.6486397902327</v>
      </c>
      <c r="AK16" s="2">
        <v>857.12619300106041</v>
      </c>
      <c r="AL16" s="2">
        <v>19367.39560799738</v>
      </c>
      <c r="AM16" s="2">
        <v>85456.021305084752</v>
      </c>
    </row>
    <row r="17" spans="1:39" ht="9.5" customHeight="1" x14ac:dyDescent="0.4">
      <c r="A17" s="3">
        <f t="shared" si="0"/>
        <v>13</v>
      </c>
      <c r="B17" s="8"/>
      <c r="C17" s="2"/>
      <c r="D17" s="2"/>
      <c r="E17" s="2"/>
      <c r="F17" s="2"/>
      <c r="G17" s="2"/>
      <c r="H17" s="2"/>
      <c r="I17" s="2"/>
      <c r="J17" s="2"/>
      <c r="K17" s="9"/>
      <c r="L17" s="9"/>
      <c r="M17" s="2"/>
      <c r="N17" s="2"/>
      <c r="O17" s="2"/>
      <c r="P17" s="2"/>
      <c r="Q17" s="2"/>
      <c r="R17" s="2"/>
      <c r="S17" s="2"/>
      <c r="T17" s="2"/>
      <c r="U17" s="2"/>
      <c r="V17" s="2"/>
      <c r="W17" s="2">
        <v>2721.6008203598399</v>
      </c>
      <c r="X17" s="2">
        <v>983.66109150023226</v>
      </c>
      <c r="Y17" s="2">
        <v>609.56281110267435</v>
      </c>
      <c r="Z17" s="2">
        <v>159.87138121546963</v>
      </c>
      <c r="AA17" s="2">
        <v>204.09328605047119</v>
      </c>
      <c r="AB17" s="2">
        <v>53.629404036784905</v>
      </c>
      <c r="AC17" s="2">
        <v>1140.323105235484</v>
      </c>
      <c r="AD17" s="2">
        <v>5003.6114145817746</v>
      </c>
      <c r="AE17" s="2"/>
      <c r="AF17" s="2">
        <v>47041.948008849555</v>
      </c>
      <c r="AG17" s="2">
        <v>17424.055142857142</v>
      </c>
      <c r="AH17" s="2">
        <v>10971.716956802064</v>
      </c>
      <c r="AI17" s="2">
        <v>2995.2467571644042</v>
      </c>
      <c r="AJ17" s="2">
        <v>3488.8068954854671</v>
      </c>
      <c r="AK17" s="2">
        <v>1054.0821596244132</v>
      </c>
      <c r="AL17" s="2">
        <v>19369.569407603889</v>
      </c>
      <c r="AM17" s="2">
        <v>87518.959495896837</v>
      </c>
    </row>
    <row r="18" spans="1:39" ht="9.5" customHeight="1" x14ac:dyDescent="0.4">
      <c r="A18" s="3">
        <f t="shared" si="0"/>
        <v>14</v>
      </c>
      <c r="B18" s="7"/>
      <c r="C18" s="2"/>
      <c r="D18" s="2"/>
      <c r="E18" s="2"/>
      <c r="F18" s="2"/>
      <c r="G18" s="2"/>
      <c r="H18" s="2"/>
      <c r="I18" s="2"/>
      <c r="J18" s="2"/>
      <c r="K18" s="9"/>
      <c r="L18" s="9"/>
      <c r="M18" s="2"/>
      <c r="N18" s="2"/>
      <c r="O18" s="2"/>
      <c r="P18" s="2"/>
      <c r="Q18" s="2"/>
      <c r="R18" s="2"/>
      <c r="S18" s="2"/>
      <c r="T18" s="2"/>
      <c r="U18" s="2"/>
      <c r="V18" s="2"/>
      <c r="W18" s="2">
        <v>2743.9716268446941</v>
      </c>
      <c r="X18" s="2">
        <v>996.33593176116415</v>
      </c>
      <c r="Y18" s="2">
        <v>621.19211539423031</v>
      </c>
      <c r="Z18" s="2">
        <v>159.88467538526587</v>
      </c>
      <c r="AA18" s="2">
        <v>204.14852140998343</v>
      </c>
      <c r="AB18" s="2">
        <v>57.503557199772338</v>
      </c>
      <c r="AC18" s="2">
        <v>1143.8551503990177</v>
      </c>
      <c r="AD18" s="2">
        <v>5127.5979234139841</v>
      </c>
      <c r="AE18" s="2"/>
      <c r="AF18" s="2">
        <v>47186.364048338372</v>
      </c>
      <c r="AG18" s="2">
        <v>17685.489832007075</v>
      </c>
      <c r="AH18" s="2">
        <v>11012.007534107106</v>
      </c>
      <c r="AI18" s="2">
        <v>3009.8136132315522</v>
      </c>
      <c r="AJ18" s="2">
        <v>3505.2941704035875</v>
      </c>
      <c r="AK18" s="2">
        <v>1141.4441166830547</v>
      </c>
      <c r="AL18" s="2">
        <v>19736.55740181269</v>
      </c>
      <c r="AM18" s="2">
        <v>88216.348425196848</v>
      </c>
    </row>
    <row r="19" spans="1:39" ht="9.5" customHeight="1" x14ac:dyDescent="0.4">
      <c r="A19" s="3">
        <f t="shared" si="0"/>
        <v>15</v>
      </c>
      <c r="B19" s="7"/>
      <c r="C19" s="2"/>
      <c r="D19" s="2"/>
      <c r="E19" s="2"/>
      <c r="F19" s="2"/>
      <c r="G19" s="2"/>
      <c r="H19" s="2"/>
      <c r="I19" s="2"/>
      <c r="J19" s="2"/>
      <c r="K19" s="9"/>
      <c r="L19" s="9"/>
      <c r="M19" s="2"/>
      <c r="N19" s="2"/>
      <c r="O19" s="2"/>
      <c r="P19" s="2"/>
      <c r="Q19" s="2"/>
      <c r="R19" s="2"/>
      <c r="S19" s="2"/>
      <c r="T19" s="2"/>
      <c r="U19" s="2"/>
      <c r="V19" s="2"/>
      <c r="W19" s="2">
        <v>2812.5019360685451</v>
      </c>
      <c r="X19" s="2">
        <v>1029.1899138206193</v>
      </c>
      <c r="Y19" s="2">
        <v>621.68353112637931</v>
      </c>
      <c r="Z19" s="2">
        <v>161.32281412854661</v>
      </c>
      <c r="AA19" s="2">
        <v>204.49361677207779</v>
      </c>
      <c r="AB19" s="2">
        <v>69.832611643266418</v>
      </c>
      <c r="AC19" s="2">
        <v>1147.1398680065997</v>
      </c>
      <c r="AD19" s="2">
        <v>5186.2741788321164</v>
      </c>
      <c r="AE19" s="2"/>
      <c r="AF19" s="2">
        <v>47366.968855218853</v>
      </c>
      <c r="AG19" s="2">
        <v>17823.155519480522</v>
      </c>
      <c r="AH19" s="2">
        <v>11145.441351888669</v>
      </c>
      <c r="AI19" s="2">
        <v>3064.7845683728037</v>
      </c>
      <c r="AJ19" s="2">
        <v>3516.5488418932532</v>
      </c>
      <c r="AK19" s="2">
        <v>1193.3120078740158</v>
      </c>
      <c r="AL19" s="2">
        <v>19757.061068702289</v>
      </c>
      <c r="AM19" s="2">
        <v>88829.450495049503</v>
      </c>
    </row>
    <row r="20" spans="1:39" ht="9.5" customHeight="1" x14ac:dyDescent="0.4">
      <c r="A20" s="3">
        <f t="shared" si="0"/>
        <v>16</v>
      </c>
      <c r="B20" s="7"/>
      <c r="C20" s="2"/>
      <c r="D20" s="2"/>
      <c r="E20" s="2"/>
      <c r="F20" s="2"/>
      <c r="G20" s="2"/>
      <c r="H20" s="2"/>
      <c r="I20" s="2"/>
      <c r="J20" s="2"/>
      <c r="K20" s="9"/>
      <c r="L20" s="9"/>
      <c r="M20" s="2"/>
      <c r="N20" s="2"/>
      <c r="O20" s="2"/>
      <c r="P20" s="2"/>
      <c r="Q20" s="2"/>
      <c r="R20" s="2"/>
      <c r="S20" s="2"/>
      <c r="T20" s="2"/>
      <c r="U20" s="2"/>
      <c r="V20" s="2"/>
      <c r="W20" s="2">
        <v>2837.7801023135071</v>
      </c>
      <c r="X20" s="2">
        <v>1061.0685222620266</v>
      </c>
      <c r="Y20" s="2">
        <v>625.5935519099736</v>
      </c>
      <c r="Z20" s="2">
        <v>163.36299435028246</v>
      </c>
      <c r="AA20" s="2">
        <v>207.14735193810793</v>
      </c>
      <c r="AB20" s="2">
        <v>70.082100202809286</v>
      </c>
      <c r="AC20" s="2">
        <v>1147.7161806043571</v>
      </c>
      <c r="AD20" s="2">
        <v>5196.4758908857812</v>
      </c>
      <c r="AE20" s="2"/>
      <c r="AF20" s="2">
        <v>48005.259117082533</v>
      </c>
      <c r="AG20" s="2">
        <v>18451.476673407484</v>
      </c>
      <c r="AH20" s="2">
        <v>11353.204519774012</v>
      </c>
      <c r="AI20" s="2">
        <v>3156.3101797577178</v>
      </c>
      <c r="AJ20" s="2">
        <v>3626.0440251572327</v>
      </c>
      <c r="AK20" s="2">
        <v>1255.7872881355931</v>
      </c>
      <c r="AL20" s="2">
        <v>19808.626692456481</v>
      </c>
      <c r="AM20" s="2">
        <v>90614.688866583019</v>
      </c>
    </row>
    <row r="21" spans="1:39" ht="9.5" customHeight="1" x14ac:dyDescent="0.4">
      <c r="A21" s="3">
        <f t="shared" si="0"/>
        <v>17</v>
      </c>
      <c r="B21" s="7"/>
      <c r="C21" s="2"/>
      <c r="D21" s="2"/>
      <c r="E21" s="2"/>
      <c r="F21" s="2"/>
      <c r="G21" s="2"/>
      <c r="H21" s="2"/>
      <c r="I21" s="2"/>
      <c r="J21" s="2"/>
      <c r="K21" s="9"/>
      <c r="L21" s="9"/>
      <c r="M21" s="2"/>
      <c r="N21" s="2"/>
      <c r="O21" s="2"/>
      <c r="P21" s="2"/>
      <c r="Q21" s="2"/>
      <c r="R21" s="2"/>
      <c r="S21" s="2"/>
      <c r="T21" s="2"/>
      <c r="U21" s="2"/>
      <c r="V21" s="2"/>
      <c r="W21" s="2">
        <v>2916.9897799858054</v>
      </c>
      <c r="X21" s="2">
        <v>1091.9300533558905</v>
      </c>
      <c r="Y21" s="2">
        <v>626.94799626623637</v>
      </c>
      <c r="Z21" s="2">
        <v>163.66107167446168</v>
      </c>
      <c r="AA21" s="2">
        <v>211.45644562558002</v>
      </c>
      <c r="AB21" s="2">
        <v>76.715072133637051</v>
      </c>
      <c r="AC21" s="2">
        <v>1197.7220613781124</v>
      </c>
      <c r="AD21" s="2">
        <v>5207.2785360731959</v>
      </c>
      <c r="AE21" s="2"/>
      <c r="AF21" s="2">
        <v>48348.88613861386</v>
      </c>
      <c r="AG21" s="2">
        <v>18901.452970297029</v>
      </c>
      <c r="AH21" s="2">
        <v>11433.0625</v>
      </c>
      <c r="AI21" s="2">
        <v>3198.6522271169847</v>
      </c>
      <c r="AJ21" s="2">
        <v>3736.2648567119154</v>
      </c>
      <c r="AK21" s="2">
        <v>1279.1526557925554</v>
      </c>
      <c r="AL21" s="2">
        <v>20774.044526901671</v>
      </c>
      <c r="AM21" s="2">
        <v>91575.825423766815</v>
      </c>
    </row>
    <row r="22" spans="1:39" ht="9.5" customHeight="1" x14ac:dyDescent="0.4">
      <c r="A22" s="3">
        <f t="shared" si="0"/>
        <v>18</v>
      </c>
      <c r="B22" s="7"/>
      <c r="C22" s="2"/>
      <c r="D22" s="2"/>
      <c r="E22" s="2"/>
      <c r="F22" s="2"/>
      <c r="G22" s="2"/>
      <c r="H22" s="2"/>
      <c r="I22" s="2"/>
      <c r="J22" s="2"/>
      <c r="K22" s="9"/>
      <c r="L22" s="9"/>
      <c r="M22" s="2"/>
      <c r="N22" s="2"/>
      <c r="O22" s="2"/>
      <c r="P22" s="2"/>
      <c r="Q22" s="2"/>
      <c r="R22" s="2"/>
      <c r="S22" s="2"/>
      <c r="T22" s="2"/>
      <c r="U22" s="2"/>
      <c r="V22" s="2"/>
      <c r="W22" s="2">
        <v>2976.7540271660455</v>
      </c>
      <c r="X22" s="2">
        <v>1097.3807595404564</v>
      </c>
      <c r="Y22" s="2">
        <v>639.22124555003734</v>
      </c>
      <c r="Z22" s="2">
        <v>176.98732894069946</v>
      </c>
      <c r="AA22" s="2">
        <v>212.85023773181044</v>
      </c>
      <c r="AB22" s="2">
        <v>78.680267498079616</v>
      </c>
      <c r="AC22" s="2">
        <v>1203.0069668378519</v>
      </c>
      <c r="AD22" s="2">
        <v>5214.0604896691748</v>
      </c>
      <c r="AE22" s="2"/>
      <c r="AF22" s="2">
        <v>49509.957446808512</v>
      </c>
      <c r="AG22" s="2">
        <v>19056.598003838772</v>
      </c>
      <c r="AH22" s="2">
        <v>11445.246039770813</v>
      </c>
      <c r="AI22" s="2">
        <v>3217.7104329311569</v>
      </c>
      <c r="AJ22" s="2">
        <v>3764.3658881811748</v>
      </c>
      <c r="AK22" s="2">
        <v>1342.0834371108344</v>
      </c>
      <c r="AL22" s="2">
        <v>21115.267741935484</v>
      </c>
      <c r="AM22" s="2">
        <v>92082.193584070803</v>
      </c>
    </row>
    <row r="23" spans="1:39" ht="9.5" customHeight="1" x14ac:dyDescent="0.4">
      <c r="A23" s="3">
        <f t="shared" si="0"/>
        <v>19</v>
      </c>
      <c r="B23" s="7"/>
      <c r="C23" s="2"/>
      <c r="D23" s="2"/>
      <c r="E23" s="2"/>
      <c r="F23" s="2"/>
      <c r="G23" s="2"/>
      <c r="H23" s="2"/>
      <c r="I23" s="2"/>
      <c r="J23" s="2"/>
      <c r="K23" s="9"/>
      <c r="L23" s="9"/>
      <c r="M23" s="2"/>
      <c r="N23" s="2"/>
      <c r="O23" s="2"/>
      <c r="P23" s="2"/>
      <c r="Q23" s="2"/>
      <c r="R23" s="2"/>
      <c r="S23" s="2"/>
      <c r="T23" s="2"/>
      <c r="U23" s="2"/>
      <c r="V23" s="2"/>
      <c r="W23" s="2">
        <v>2981.9619739657633</v>
      </c>
      <c r="X23" s="2">
        <v>1107.9345538419914</v>
      </c>
      <c r="Y23" s="2">
        <v>642.01923345152363</v>
      </c>
      <c r="Z23" s="2">
        <v>187.6350894798461</v>
      </c>
      <c r="AA23" s="2">
        <v>215.50825020975108</v>
      </c>
      <c r="AB23" s="2">
        <v>79.475422448921435</v>
      </c>
      <c r="AC23" s="2">
        <v>1205.8056766345667</v>
      </c>
      <c r="AD23" s="2">
        <v>5445.2343791180938</v>
      </c>
      <c r="AE23" s="2"/>
      <c r="AF23" s="2">
        <v>49551.623588456714</v>
      </c>
      <c r="AG23" s="2">
        <v>19241.072487922702</v>
      </c>
      <c r="AH23" s="2">
        <v>11540.394763343404</v>
      </c>
      <c r="AI23" s="2">
        <v>3271.1859711170059</v>
      </c>
      <c r="AJ23" s="2">
        <v>3781.222986529091</v>
      </c>
      <c r="AK23" s="2">
        <v>1425.520244461421</v>
      </c>
      <c r="AL23" s="2">
        <v>21579.111386138615</v>
      </c>
      <c r="AM23" s="2">
        <v>93292.448291746652</v>
      </c>
    </row>
    <row r="24" spans="1:39" ht="16.5" customHeight="1" x14ac:dyDescent="0.4">
      <c r="A24" s="3">
        <f t="shared" si="0"/>
        <v>20</v>
      </c>
      <c r="B24" s="8"/>
      <c r="C24" s="2"/>
      <c r="D24" s="2"/>
      <c r="E24" s="2"/>
      <c r="F24" s="2"/>
      <c r="G24" s="2"/>
      <c r="H24" s="2"/>
      <c r="I24" s="2"/>
      <c r="J24" s="2"/>
      <c r="K24" s="9"/>
      <c r="L24" s="9"/>
      <c r="M24" s="2"/>
      <c r="N24" s="2"/>
      <c r="O24" s="2"/>
      <c r="P24" s="2"/>
      <c r="Q24" s="2"/>
      <c r="R24" s="2"/>
      <c r="S24" s="2"/>
      <c r="T24" s="2"/>
      <c r="U24" s="2"/>
      <c r="V24" s="2"/>
      <c r="W24" s="2">
        <v>2992.9998192580542</v>
      </c>
      <c r="X24" s="2">
        <v>1118.3906395483273</v>
      </c>
      <c r="Y24" s="2">
        <v>662.28396818941758</v>
      </c>
      <c r="Z24" s="2">
        <v>188.34649326521134</v>
      </c>
      <c r="AA24" s="2">
        <v>217.17019464720195</v>
      </c>
      <c r="AB24" s="2">
        <v>81.157692597334133</v>
      </c>
      <c r="AC24" s="2">
        <v>1208.4466565060011</v>
      </c>
      <c r="AD24" s="2">
        <v>5479.98669694819</v>
      </c>
      <c r="AE24" s="2"/>
      <c r="AF24" s="2">
        <v>49573.574193548389</v>
      </c>
      <c r="AG24" s="2">
        <v>19588.99899398108</v>
      </c>
      <c r="AH24" s="2">
        <v>11626.250896057347</v>
      </c>
      <c r="AI24" s="2">
        <v>3294.3018867924529</v>
      </c>
      <c r="AJ24" s="2">
        <v>3834.5168350168351</v>
      </c>
      <c r="AK24" s="2">
        <v>1490.317254174397</v>
      </c>
      <c r="AL24" s="2">
        <v>21709.747234513274</v>
      </c>
      <c r="AM24" s="2">
        <v>93762.125539772722</v>
      </c>
    </row>
    <row r="25" spans="1:39" ht="9.5" customHeight="1" x14ac:dyDescent="0.4">
      <c r="A25" s="3">
        <f t="shared" si="0"/>
        <v>21</v>
      </c>
      <c r="B25" s="7"/>
      <c r="C25" s="2"/>
      <c r="D25" s="2"/>
      <c r="E25" s="2"/>
      <c r="F25" s="2"/>
      <c r="G25" s="2"/>
      <c r="H25" s="2"/>
      <c r="I25" s="2"/>
      <c r="J25" s="2"/>
      <c r="K25" s="9"/>
      <c r="L25" s="9"/>
      <c r="M25" s="2"/>
      <c r="N25" s="2"/>
      <c r="O25" s="2"/>
      <c r="P25" s="2"/>
      <c r="Q25" s="2"/>
      <c r="R25" s="2"/>
      <c r="S25" s="2"/>
      <c r="T25" s="2"/>
      <c r="U25" s="2"/>
      <c r="V25" s="2"/>
      <c r="W25" s="2">
        <v>3006.7492823751331</v>
      </c>
      <c r="X25" s="2">
        <v>1121.8194042876114</v>
      </c>
      <c r="Y25" s="2">
        <v>662.84859307359307</v>
      </c>
      <c r="Z25" s="2">
        <v>191.36023531846334</v>
      </c>
      <c r="AA25" s="2">
        <v>217.48707182320442</v>
      </c>
      <c r="AB25" s="2">
        <v>99.351256742798114</v>
      </c>
      <c r="AC25" s="2">
        <v>1217.5996030842307</v>
      </c>
      <c r="AD25" s="2">
        <v>5491.7547084732187</v>
      </c>
      <c r="AE25" s="2"/>
      <c r="AF25" s="2">
        <v>50027.76202860858</v>
      </c>
      <c r="AG25" s="2">
        <v>19614.382825303179</v>
      </c>
      <c r="AH25" s="2">
        <v>11629.792376681615</v>
      </c>
      <c r="AI25" s="2">
        <v>3403.9543378995436</v>
      </c>
      <c r="AJ25" s="2">
        <v>3976.9909604519771</v>
      </c>
      <c r="AK25" s="2">
        <v>1576.5994798439531</v>
      </c>
      <c r="AL25" s="2">
        <v>21824.037575757575</v>
      </c>
      <c r="AM25" s="2">
        <v>94490.189183501687</v>
      </c>
    </row>
    <row r="26" spans="1:39" ht="9.5" customHeight="1" x14ac:dyDescent="0.4">
      <c r="A26" s="3">
        <f t="shared" si="0"/>
        <v>22</v>
      </c>
      <c r="B26" s="7"/>
      <c r="C26" s="2"/>
      <c r="D26" s="2"/>
      <c r="E26" s="2"/>
      <c r="F26" s="2"/>
      <c r="G26" s="2"/>
      <c r="H26" s="2"/>
      <c r="I26" s="2"/>
      <c r="J26" s="2"/>
      <c r="K26" s="9"/>
      <c r="L26" s="9"/>
      <c r="M26" s="2"/>
      <c r="N26" s="2"/>
      <c r="O26" s="2"/>
      <c r="P26" s="2"/>
      <c r="Q26" s="2"/>
      <c r="R26" s="2"/>
      <c r="S26" s="2"/>
      <c r="T26" s="2"/>
      <c r="U26" s="2"/>
      <c r="V26" s="2"/>
      <c r="W26" s="2">
        <v>3011.4380474452555</v>
      </c>
      <c r="X26" s="2">
        <v>1171.9128857345636</v>
      </c>
      <c r="Y26" s="2">
        <v>664.77709908121449</v>
      </c>
      <c r="Z26" s="2">
        <v>194.93268120960298</v>
      </c>
      <c r="AA26" s="2">
        <v>217.58982050897453</v>
      </c>
      <c r="AB26" s="2">
        <v>99.79990571120689</v>
      </c>
      <c r="AC26" s="2">
        <v>1226.562145236509</v>
      </c>
      <c r="AD26" s="2">
        <v>5565.9858177924516</v>
      </c>
      <c r="AE26" s="2"/>
      <c r="AF26" s="2">
        <v>50192.694566813509</v>
      </c>
      <c r="AG26" s="2">
        <v>20098.376632583499</v>
      </c>
      <c r="AH26" s="2">
        <v>11770.861165684348</v>
      </c>
      <c r="AI26" s="2">
        <v>3452.1537645811241</v>
      </c>
      <c r="AJ26" s="2">
        <v>4012.4354838709678</v>
      </c>
      <c r="AK26" s="2">
        <v>1629.1663265306122</v>
      </c>
      <c r="AL26" s="2">
        <v>22071.7822364901</v>
      </c>
      <c r="AM26" s="2">
        <v>95350.89531320754</v>
      </c>
    </row>
    <row r="27" spans="1:39" ht="9.5" customHeight="1" x14ac:dyDescent="0.4">
      <c r="A27" s="3">
        <f t="shared" si="0"/>
        <v>23</v>
      </c>
      <c r="B27" s="8"/>
      <c r="C27" s="2"/>
      <c r="D27" s="2"/>
      <c r="E27" s="2"/>
      <c r="F27" s="2"/>
      <c r="G27" s="2"/>
      <c r="H27" s="2"/>
      <c r="I27" s="2"/>
      <c r="J27" s="2"/>
      <c r="K27" s="9"/>
      <c r="L27" s="9"/>
      <c r="M27" s="2"/>
      <c r="N27" s="2"/>
      <c r="O27" s="2"/>
      <c r="P27" s="2"/>
      <c r="Q27" s="2"/>
      <c r="R27" s="2"/>
      <c r="S27" s="2"/>
      <c r="T27" s="2"/>
      <c r="U27" s="2"/>
      <c r="V27" s="2"/>
      <c r="W27" s="2">
        <v>3013.7140395337051</v>
      </c>
      <c r="X27" s="2">
        <v>1174.1595373848986</v>
      </c>
      <c r="Y27" s="2">
        <v>668.19334336845634</v>
      </c>
      <c r="Z27" s="2">
        <v>205.84195597058013</v>
      </c>
      <c r="AA27" s="2">
        <v>218.61491024898669</v>
      </c>
      <c r="AB27" s="2">
        <v>100.24431333988856</v>
      </c>
      <c r="AC27" s="2">
        <v>1232.1386190831979</v>
      </c>
      <c r="AD27" s="2">
        <v>5578.7181362144011</v>
      </c>
      <c r="AE27" s="2"/>
      <c r="AF27" s="2">
        <v>50442.066593285635</v>
      </c>
      <c r="AG27" s="2">
        <v>20258.882859728506</v>
      </c>
      <c r="AH27" s="2">
        <v>11994.827683615818</v>
      </c>
      <c r="AI27" s="2">
        <v>3588.8362124120276</v>
      </c>
      <c r="AJ27" s="2">
        <v>4050.0033704078196</v>
      </c>
      <c r="AK27" s="2">
        <v>1979.4400283889283</v>
      </c>
      <c r="AL27" s="2">
        <v>22095.415384615386</v>
      </c>
      <c r="AM27" s="2">
        <v>96083.792868020304</v>
      </c>
    </row>
    <row r="28" spans="1:39" ht="9.5" customHeight="1" x14ac:dyDescent="0.4">
      <c r="A28" s="3">
        <f t="shared" si="0"/>
        <v>24</v>
      </c>
      <c r="B28" s="8"/>
      <c r="C28" s="2"/>
      <c r="D28" s="2"/>
      <c r="E28" s="2"/>
      <c r="F28" s="2"/>
      <c r="G28" s="2"/>
      <c r="H28" s="2"/>
      <c r="I28" s="2"/>
      <c r="J28" s="2"/>
      <c r="K28" s="9"/>
      <c r="L28" s="9"/>
      <c r="M28" s="2"/>
      <c r="N28" s="2"/>
      <c r="O28" s="2"/>
      <c r="P28" s="2"/>
      <c r="Q28" s="2"/>
      <c r="R28" s="2"/>
      <c r="S28" s="2"/>
      <c r="T28" s="2"/>
      <c r="U28" s="2"/>
      <c r="V28" s="2"/>
      <c r="W28" s="2">
        <v>3048.6545783875445</v>
      </c>
      <c r="X28" s="2">
        <v>1211.2894753269916</v>
      </c>
      <c r="Y28" s="2">
        <v>669.17088560054083</v>
      </c>
      <c r="Z28" s="2">
        <v>206.99338118765732</v>
      </c>
      <c r="AA28" s="2">
        <v>223.4794332254252</v>
      </c>
      <c r="AB28" s="2">
        <v>113.02367856809919</v>
      </c>
      <c r="AC28" s="2">
        <v>1264.9466542503658</v>
      </c>
      <c r="AD28" s="2">
        <v>5659.4414719824263</v>
      </c>
      <c r="AE28" s="2"/>
      <c r="AF28" s="2">
        <v>50729.376323387871</v>
      </c>
      <c r="AG28" s="2">
        <v>20596.167718239885</v>
      </c>
      <c r="AH28" s="2">
        <v>12101.932245637887</v>
      </c>
      <c r="AI28" s="2">
        <v>3622.160346695558</v>
      </c>
      <c r="AJ28" s="2">
        <v>4071.4666145018255</v>
      </c>
      <c r="AK28" s="2">
        <v>2053.7307236061683</v>
      </c>
      <c r="AL28" s="2">
        <v>22443.911320754716</v>
      </c>
      <c r="AM28" s="2">
        <v>98302.363760896624</v>
      </c>
    </row>
    <row r="29" spans="1:39" ht="16.5" customHeight="1" x14ac:dyDescent="0.4">
      <c r="A29" s="3">
        <f t="shared" si="0"/>
        <v>25</v>
      </c>
      <c r="B29" s="8"/>
      <c r="C29" s="2"/>
      <c r="D29" s="2"/>
      <c r="E29" s="2"/>
      <c r="F29" s="2"/>
      <c r="G29" s="2"/>
      <c r="H29" s="2"/>
      <c r="I29" s="2"/>
      <c r="J29" s="2"/>
      <c r="K29" s="9"/>
      <c r="L29" s="9"/>
      <c r="M29" s="2"/>
      <c r="N29" s="2"/>
      <c r="O29" s="2"/>
      <c r="P29" s="2"/>
      <c r="Q29" s="2"/>
      <c r="R29" s="2"/>
      <c r="S29" s="2"/>
      <c r="T29" s="2"/>
      <c r="U29" s="2"/>
      <c r="V29" s="2"/>
      <c r="W29" s="2">
        <v>3057.1077126133364</v>
      </c>
      <c r="X29" s="2">
        <v>1215.1901465006326</v>
      </c>
      <c r="Y29" s="2">
        <v>671.09463574607639</v>
      </c>
      <c r="Z29" s="2">
        <v>209.68633261494253</v>
      </c>
      <c r="AA29" s="2">
        <v>224.57675238616329</v>
      </c>
      <c r="AB29" s="2">
        <v>113.24922794827253</v>
      </c>
      <c r="AC29" s="2">
        <v>1283.3865286256394</v>
      </c>
      <c r="AD29" s="2">
        <v>5671.2104530498609</v>
      </c>
      <c r="AE29" s="2"/>
      <c r="AF29" s="2">
        <v>51275.088068181816</v>
      </c>
      <c r="AG29" s="2">
        <v>21420.472033898306</v>
      </c>
      <c r="AH29" s="2">
        <v>12162.959862946647</v>
      </c>
      <c r="AI29" s="2">
        <v>3644.3286868686869</v>
      </c>
      <c r="AJ29" s="2">
        <v>4109.1186239620401</v>
      </c>
      <c r="AK29" s="2">
        <v>2187.580304806565</v>
      </c>
      <c r="AL29" s="2">
        <v>22461.032305433186</v>
      </c>
      <c r="AM29" s="2">
        <v>98741.208725985853</v>
      </c>
    </row>
    <row r="30" spans="1:39" ht="9.5" customHeight="1" x14ac:dyDescent="0.4">
      <c r="A30" s="3">
        <f t="shared" si="0"/>
        <v>26</v>
      </c>
      <c r="B30" s="7"/>
      <c r="C30" s="2"/>
      <c r="D30" s="2"/>
      <c r="E30" s="2"/>
      <c r="F30" s="2"/>
      <c r="G30" s="2"/>
      <c r="H30" s="2"/>
      <c r="I30" s="2"/>
      <c r="J30" s="2"/>
      <c r="K30" s="9"/>
      <c r="L30" s="9"/>
      <c r="M30" s="2"/>
      <c r="N30" s="2"/>
      <c r="O30" s="2"/>
      <c r="P30" s="2"/>
      <c r="Q30" s="2"/>
      <c r="R30" s="2"/>
      <c r="S30" s="2"/>
      <c r="T30" s="2"/>
      <c r="U30" s="2"/>
      <c r="V30" s="2"/>
      <c r="W30" s="2">
        <v>3101.6000578977842</v>
      </c>
      <c r="X30" s="2">
        <v>1217.176605067632</v>
      </c>
      <c r="Y30" s="2">
        <v>700.12186247047839</v>
      </c>
      <c r="Z30" s="2">
        <v>212.76563533634814</v>
      </c>
      <c r="AA30" s="2">
        <v>224.85700757575756</v>
      </c>
      <c r="AB30" s="2">
        <v>115.55354437229437</v>
      </c>
      <c r="AC30" s="2">
        <v>1287.7345422116528</v>
      </c>
      <c r="AD30" s="2">
        <v>5680.0317202114684</v>
      </c>
      <c r="AE30" s="2"/>
      <c r="AF30" s="2">
        <v>52822.829949238578</v>
      </c>
      <c r="AG30" s="2">
        <v>21707.979393939393</v>
      </c>
      <c r="AH30" s="2">
        <v>12203.809167112537</v>
      </c>
      <c r="AI30" s="2">
        <v>3675.7791027825101</v>
      </c>
      <c r="AJ30" s="2">
        <v>4115.5744026496332</v>
      </c>
      <c r="AK30" s="2">
        <v>2504.168279097039</v>
      </c>
      <c r="AL30" s="2">
        <v>23095.117806731814</v>
      </c>
      <c r="AM30" s="2">
        <v>99325.148716012089</v>
      </c>
    </row>
    <row r="31" spans="1:39" ht="9.5" customHeight="1" x14ac:dyDescent="0.4">
      <c r="A31" s="3">
        <f t="shared" si="0"/>
        <v>27</v>
      </c>
      <c r="B31" s="8"/>
      <c r="C31" s="2"/>
      <c r="D31" s="2"/>
      <c r="E31" s="2"/>
      <c r="F31" s="2"/>
      <c r="G31" s="2"/>
      <c r="H31" s="2"/>
      <c r="I31" s="2"/>
      <c r="J31" s="2"/>
      <c r="K31" s="9"/>
      <c r="L31" s="9"/>
      <c r="M31" s="2"/>
      <c r="N31" s="2"/>
      <c r="O31" s="2"/>
      <c r="P31" s="2"/>
      <c r="Q31" s="2"/>
      <c r="R31" s="2"/>
      <c r="S31" s="2"/>
      <c r="T31" s="2"/>
      <c r="U31" s="2"/>
      <c r="V31" s="2"/>
      <c r="W31" s="2">
        <v>3126.3687617548003</v>
      </c>
      <c r="X31" s="2">
        <v>1225.7146629498227</v>
      </c>
      <c r="Y31" s="2">
        <v>701.49103600196395</v>
      </c>
      <c r="Z31" s="2">
        <v>214.02920762200378</v>
      </c>
      <c r="AA31" s="2">
        <v>228.51300016259444</v>
      </c>
      <c r="AB31" s="2">
        <v>116.61331371191136</v>
      </c>
      <c r="AC31" s="2">
        <v>1296.2534312160867</v>
      </c>
      <c r="AD31" s="2">
        <v>5694.3454931270189</v>
      </c>
      <c r="AE31" s="2"/>
      <c r="AF31" s="2">
        <v>53130.290230471139</v>
      </c>
      <c r="AG31" s="2">
        <v>21760.931442910914</v>
      </c>
      <c r="AH31" s="2">
        <v>12204.90903307888</v>
      </c>
      <c r="AI31" s="2">
        <v>3686.6816390858944</v>
      </c>
      <c r="AJ31" s="2">
        <v>4134.920928030303</v>
      </c>
      <c r="AK31" s="2">
        <v>2542.7703141928496</v>
      </c>
      <c r="AL31" s="2">
        <v>23194.990832696716</v>
      </c>
      <c r="AM31" s="2">
        <v>99907.203221719465</v>
      </c>
    </row>
    <row r="32" spans="1:39" ht="9.5" customHeight="1" x14ac:dyDescent="0.4">
      <c r="A32" s="3">
        <f t="shared" si="0"/>
        <v>28</v>
      </c>
      <c r="B32" s="7"/>
      <c r="C32" s="2"/>
      <c r="D32" s="2"/>
      <c r="E32" s="2"/>
      <c r="F32" s="2"/>
      <c r="G32" s="2"/>
      <c r="H32" s="2"/>
      <c r="I32" s="2"/>
      <c r="J32" s="2"/>
      <c r="K32" s="9"/>
      <c r="L32" s="9"/>
      <c r="M32" s="2"/>
      <c r="N32" s="2"/>
      <c r="O32" s="2"/>
      <c r="P32" s="2"/>
      <c r="Q32" s="2"/>
      <c r="R32" s="2"/>
      <c r="S32" s="2"/>
      <c r="T32" s="2"/>
      <c r="U32" s="2"/>
      <c r="V32" s="2"/>
      <c r="W32" s="2">
        <v>3173.370118237191</v>
      </c>
      <c r="X32" s="2">
        <v>1228.301136113919</v>
      </c>
      <c r="Y32" s="2">
        <v>704.53510905230655</v>
      </c>
      <c r="Z32" s="2">
        <v>217.59327393719406</v>
      </c>
      <c r="AA32" s="2">
        <v>232.39558609202581</v>
      </c>
      <c r="AB32" s="2">
        <v>120.32369682444578</v>
      </c>
      <c r="AC32" s="2">
        <v>1325.1915705886845</v>
      </c>
      <c r="AD32" s="2">
        <v>5708.3865324019034</v>
      </c>
      <c r="AE32" s="2"/>
      <c r="AF32" s="2">
        <v>53538.956521739128</v>
      </c>
      <c r="AG32" s="2">
        <v>21764.606670739155</v>
      </c>
      <c r="AH32" s="2">
        <v>12230.339064856711</v>
      </c>
      <c r="AI32" s="2">
        <v>3718.4524278215222</v>
      </c>
      <c r="AJ32" s="2">
        <v>4152.1735159817354</v>
      </c>
      <c r="AK32" s="2">
        <v>2667.5569306930693</v>
      </c>
      <c r="AL32" s="2">
        <v>23434.325881341359</v>
      </c>
      <c r="AM32" s="2">
        <v>100115.06283485044</v>
      </c>
    </row>
    <row r="33" spans="1:39" ht="9.5" customHeight="1" x14ac:dyDescent="0.4">
      <c r="A33" s="3">
        <f t="shared" si="0"/>
        <v>29</v>
      </c>
      <c r="B33" s="8"/>
      <c r="C33" s="2"/>
      <c r="D33" s="2"/>
      <c r="E33" s="2"/>
      <c r="F33" s="2"/>
      <c r="G33" s="2"/>
      <c r="H33" s="2"/>
      <c r="I33" s="2"/>
      <c r="J33" s="2"/>
      <c r="K33" s="9"/>
      <c r="L33" s="9"/>
      <c r="M33" s="2"/>
      <c r="N33" s="2"/>
      <c r="O33" s="2"/>
      <c r="P33" s="2"/>
      <c r="Q33" s="2"/>
      <c r="R33" s="2"/>
      <c r="S33" s="2"/>
      <c r="T33" s="2"/>
      <c r="U33" s="2"/>
      <c r="V33" s="2"/>
      <c r="W33" s="2">
        <v>3191.8414331856079</v>
      </c>
      <c r="X33" s="2">
        <v>1230.2467153284672</v>
      </c>
      <c r="Y33" s="2">
        <v>705.86241577487112</v>
      </c>
      <c r="Z33" s="2">
        <v>218.71718344317955</v>
      </c>
      <c r="AA33" s="2">
        <v>239.02661425150242</v>
      </c>
      <c r="AB33" s="2">
        <v>137.08510463008733</v>
      </c>
      <c r="AC33" s="2">
        <v>1335.0034792824545</v>
      </c>
      <c r="AD33" s="2">
        <v>5727.958552759741</v>
      </c>
      <c r="AE33" s="2"/>
      <c r="AF33" s="2">
        <v>56094.884905660379</v>
      </c>
      <c r="AG33" s="2">
        <v>21788.770901194355</v>
      </c>
      <c r="AH33" s="2">
        <v>12242.593434343435</v>
      </c>
      <c r="AI33" s="2">
        <v>3730.0442176870752</v>
      </c>
      <c r="AJ33" s="2">
        <v>4153.5714610315836</v>
      </c>
      <c r="AK33" s="2">
        <v>2823.3121131741823</v>
      </c>
      <c r="AL33" s="2">
        <v>23471.282325029657</v>
      </c>
      <c r="AM33" s="2">
        <v>101353.27764150943</v>
      </c>
    </row>
    <row r="34" spans="1:39" ht="9.5" customHeight="1" x14ac:dyDescent="0.4">
      <c r="A34" s="3">
        <f t="shared" si="0"/>
        <v>30</v>
      </c>
      <c r="B34" s="7"/>
      <c r="C34" s="2"/>
      <c r="D34" s="2"/>
      <c r="E34" s="2"/>
      <c r="F34" s="2"/>
      <c r="G34" s="2"/>
      <c r="H34" s="2"/>
      <c r="I34" s="2"/>
      <c r="J34" s="2"/>
      <c r="K34" s="9"/>
      <c r="L34" s="9"/>
      <c r="M34" s="2"/>
      <c r="N34" s="2"/>
      <c r="O34" s="2"/>
      <c r="P34" s="2"/>
      <c r="Q34" s="2"/>
      <c r="R34" s="2"/>
      <c r="S34" s="2"/>
      <c r="T34" s="2"/>
      <c r="U34" s="2"/>
      <c r="V34" s="2"/>
      <c r="W34" s="2">
        <v>3209.3625148632582</v>
      </c>
      <c r="X34" s="2">
        <v>1246.5189056166764</v>
      </c>
      <c r="Y34" s="2">
        <v>715.94068711500597</v>
      </c>
      <c r="Z34" s="2">
        <v>220.65824930846793</v>
      </c>
      <c r="AA34" s="2">
        <v>242.33248632905372</v>
      </c>
      <c r="AB34" s="2">
        <v>144.99493775311234</v>
      </c>
      <c r="AC34" s="2">
        <v>1345.5212932900433</v>
      </c>
      <c r="AD34" s="2">
        <v>5744.7914139802106</v>
      </c>
      <c r="AE34" s="2"/>
      <c r="AF34" s="2">
        <v>56143.711142654363</v>
      </c>
      <c r="AG34" s="2">
        <v>22094.01494677076</v>
      </c>
      <c r="AH34" s="2">
        <v>12318.649308176102</v>
      </c>
      <c r="AI34" s="2">
        <v>3742.4364820846904</v>
      </c>
      <c r="AJ34" s="2">
        <v>4202.7543569987156</v>
      </c>
      <c r="AK34" s="2">
        <v>2839.005139500734</v>
      </c>
      <c r="AL34" s="2">
        <v>23571.532575757577</v>
      </c>
      <c r="AM34" s="2">
        <v>101368.00079186731</v>
      </c>
    </row>
    <row r="35" spans="1:39" ht="9.5" customHeight="1" x14ac:dyDescent="0.4">
      <c r="A35" s="3">
        <f t="shared" si="0"/>
        <v>31</v>
      </c>
      <c r="B35" s="7"/>
      <c r="C35" s="2"/>
      <c r="D35" s="2"/>
      <c r="E35" s="2"/>
      <c r="F35" s="2"/>
      <c r="G35" s="2"/>
      <c r="H35" s="2"/>
      <c r="I35" s="2"/>
      <c r="J35" s="2"/>
      <c r="K35" s="9"/>
      <c r="L35" s="9"/>
      <c r="M35" s="2"/>
      <c r="N35" s="2"/>
      <c r="O35" s="2"/>
      <c r="P35" s="2"/>
      <c r="Q35" s="2"/>
      <c r="R35" s="2"/>
      <c r="S35" s="2"/>
      <c r="T35" s="2"/>
      <c r="U35" s="2"/>
      <c r="V35" s="2"/>
      <c r="W35" s="2">
        <v>3233.6515752237601</v>
      </c>
      <c r="X35" s="2">
        <v>1254.5450821206703</v>
      </c>
      <c r="Y35" s="2">
        <v>717.0670836680822</v>
      </c>
      <c r="Z35" s="2">
        <v>222.03794359316009</v>
      </c>
      <c r="AA35" s="2">
        <v>243.78680825467333</v>
      </c>
      <c r="AB35" s="2">
        <v>152.08449228424462</v>
      </c>
      <c r="AC35" s="2">
        <v>1361.2645186865461</v>
      </c>
      <c r="AD35" s="2">
        <v>5772.4947596988995</v>
      </c>
      <c r="AE35" s="2"/>
      <c r="AF35" s="2">
        <v>56293.67165193746</v>
      </c>
      <c r="AG35" s="2">
        <v>22656.670053763439</v>
      </c>
      <c r="AH35" s="2">
        <v>12411.00889745001</v>
      </c>
      <c r="AI35" s="2">
        <v>3753.2640309020676</v>
      </c>
      <c r="AJ35" s="2">
        <v>4227.8476944118802</v>
      </c>
      <c r="AK35" s="2">
        <v>2861.4600171969046</v>
      </c>
      <c r="AL35" s="2">
        <v>23598.358585858587</v>
      </c>
      <c r="AM35" s="2">
        <v>101730.3730266552</v>
      </c>
    </row>
    <row r="36" spans="1:39" ht="9.5" customHeight="1" x14ac:dyDescent="0.4">
      <c r="A36" s="3">
        <f t="shared" si="0"/>
        <v>32</v>
      </c>
      <c r="B36" s="7"/>
      <c r="C36" s="2"/>
      <c r="D36" s="2"/>
      <c r="E36" s="2"/>
      <c r="F36" s="2"/>
      <c r="G36" s="2"/>
      <c r="H36" s="2"/>
      <c r="I36" s="2"/>
      <c r="J36" s="2"/>
      <c r="K36" s="9"/>
      <c r="L36" s="9"/>
      <c r="M36" s="2"/>
      <c r="N36" s="2"/>
      <c r="O36" s="2"/>
      <c r="P36" s="2"/>
      <c r="Q36" s="2"/>
      <c r="R36" s="2"/>
      <c r="S36" s="2"/>
      <c r="T36" s="2"/>
      <c r="U36" s="2"/>
      <c r="V36" s="2"/>
      <c r="W36" s="2">
        <v>3235.4554143634241</v>
      </c>
      <c r="X36" s="2">
        <v>1262.2228644903396</v>
      </c>
      <c r="Y36" s="2">
        <v>726.31121216792553</v>
      </c>
      <c r="Z36" s="2">
        <v>224.7126392126392</v>
      </c>
      <c r="AA36" s="2">
        <v>245.21562134136141</v>
      </c>
      <c r="AB36" s="2">
        <v>164.38046997159029</v>
      </c>
      <c r="AC36" s="2">
        <v>1367.0036476381542</v>
      </c>
      <c r="AD36" s="2">
        <v>5775.9353873858045</v>
      </c>
      <c r="AE36" s="2"/>
      <c r="AF36" s="2">
        <v>56602.224150943395</v>
      </c>
      <c r="AG36" s="2">
        <v>22814.481415094342</v>
      </c>
      <c r="AH36" s="2">
        <v>12713.34680782804</v>
      </c>
      <c r="AI36" s="2">
        <v>3808.991764195925</v>
      </c>
      <c r="AJ36" s="2">
        <v>4253.6058631921824</v>
      </c>
      <c r="AK36" s="2">
        <v>2872.0451866404715</v>
      </c>
      <c r="AL36" s="2">
        <v>23645.017214397496</v>
      </c>
      <c r="AM36" s="2">
        <v>101958.66666666667</v>
      </c>
    </row>
    <row r="37" spans="1:39" ht="9.5" customHeight="1" x14ac:dyDescent="0.4">
      <c r="A37" s="3">
        <f t="shared" si="0"/>
        <v>33</v>
      </c>
      <c r="B37" s="7"/>
      <c r="C37" s="2"/>
      <c r="D37" s="2"/>
      <c r="E37" s="2"/>
      <c r="F37" s="2"/>
      <c r="G37" s="2"/>
      <c r="H37" s="2"/>
      <c r="I37" s="2"/>
      <c r="J37" s="2"/>
      <c r="K37" s="9"/>
      <c r="L37" s="9"/>
      <c r="M37" s="2"/>
      <c r="N37" s="2"/>
      <c r="O37" s="2"/>
      <c r="P37" s="2"/>
      <c r="Q37" s="2"/>
      <c r="R37" s="2"/>
      <c r="S37" s="2"/>
      <c r="T37" s="2"/>
      <c r="U37" s="2"/>
      <c r="V37" s="2"/>
      <c r="W37" s="2">
        <v>3237.4312554373287</v>
      </c>
      <c r="X37" s="2">
        <v>1288.4850692466989</v>
      </c>
      <c r="Y37" s="2">
        <v>726.80265193370167</v>
      </c>
      <c r="Z37" s="2">
        <v>227.80617940491365</v>
      </c>
      <c r="AA37" s="2">
        <v>249.30067028407277</v>
      </c>
      <c r="AB37" s="2">
        <v>164.89996923482619</v>
      </c>
      <c r="AC37" s="2">
        <v>1371.4137481184146</v>
      </c>
      <c r="AD37" s="2">
        <v>5804.194566424605</v>
      </c>
      <c r="AE37" s="2"/>
      <c r="AF37" s="2">
        <v>57552.904977375569</v>
      </c>
      <c r="AG37" s="2">
        <v>22816.216213460233</v>
      </c>
      <c r="AH37" s="2">
        <v>12780.319897632759</v>
      </c>
      <c r="AI37" s="2">
        <v>3880.1889103804001</v>
      </c>
      <c r="AJ37" s="2">
        <v>4260.4150758688202</v>
      </c>
      <c r="AK37" s="2">
        <v>2893.5680190930789</v>
      </c>
      <c r="AL37" s="2">
        <v>23722.504150943398</v>
      </c>
      <c r="AM37" s="2">
        <v>102014.04270462634</v>
      </c>
    </row>
    <row r="38" spans="1:39" ht="9.5" customHeight="1" x14ac:dyDescent="0.4">
      <c r="A38" s="3">
        <f t="shared" si="0"/>
        <v>34</v>
      </c>
      <c r="B38" s="7"/>
      <c r="C38" s="2"/>
      <c r="D38" s="2"/>
      <c r="E38" s="2"/>
      <c r="F38" s="2"/>
      <c r="G38" s="2"/>
      <c r="H38" s="2"/>
      <c r="I38" s="2"/>
      <c r="J38" s="2"/>
      <c r="K38" s="9"/>
      <c r="L38" s="9"/>
      <c r="M38" s="2"/>
      <c r="N38" s="2"/>
      <c r="O38" s="2"/>
      <c r="P38" s="2"/>
      <c r="Q38" s="2"/>
      <c r="R38" s="2"/>
      <c r="S38" s="2"/>
      <c r="T38" s="2"/>
      <c r="U38" s="2"/>
      <c r="V38" s="2"/>
      <c r="W38" s="2">
        <v>3262.8298930333926</v>
      </c>
      <c r="X38" s="2">
        <v>1334.9183653912921</v>
      </c>
      <c r="Y38" s="2">
        <v>739.79506820853499</v>
      </c>
      <c r="Z38" s="2">
        <v>233.52622067828133</v>
      </c>
      <c r="AA38" s="2">
        <v>250.39773154059941</v>
      </c>
      <c r="AB38" s="2">
        <v>186.51135897646191</v>
      </c>
      <c r="AC38" s="2">
        <v>1391.0840312278212</v>
      </c>
      <c r="AD38" s="2">
        <v>5820.7565662369552</v>
      </c>
      <c r="AE38" s="2"/>
      <c r="AF38" s="2">
        <v>58095.740959894807</v>
      </c>
      <c r="AG38" s="2">
        <v>23188.743150357997</v>
      </c>
      <c r="AH38" s="2">
        <v>13085.911255411256</v>
      </c>
      <c r="AI38" s="2">
        <v>3944.5066666666662</v>
      </c>
      <c r="AJ38" s="2">
        <v>4264.5923408112394</v>
      </c>
      <c r="AK38" s="2">
        <v>3128.9667033571823</v>
      </c>
      <c r="AL38" s="2">
        <v>23891.180612244898</v>
      </c>
      <c r="AM38" s="2">
        <v>102481.99173708921</v>
      </c>
    </row>
    <row r="39" spans="1:39" ht="9.5" customHeight="1" x14ac:dyDescent="0.4">
      <c r="A39" s="3">
        <f t="shared" si="0"/>
        <v>35</v>
      </c>
      <c r="B39" s="7"/>
      <c r="C39" s="2"/>
      <c r="D39" s="2"/>
      <c r="E39" s="2"/>
      <c r="F39" s="2"/>
      <c r="G39" s="2"/>
      <c r="H39" s="2"/>
      <c r="I39" s="2"/>
      <c r="J39" s="2"/>
      <c r="K39" s="9"/>
      <c r="L39" s="9"/>
      <c r="M39" s="2"/>
      <c r="N39" s="2"/>
      <c r="O39" s="2"/>
      <c r="P39" s="2"/>
      <c r="Q39" s="2"/>
      <c r="R39" s="2"/>
      <c r="S39" s="2"/>
      <c r="T39" s="2"/>
      <c r="U39" s="2"/>
      <c r="V39" s="2"/>
      <c r="W39" s="2">
        <v>3274.5027056277058</v>
      </c>
      <c r="X39" s="2">
        <v>1352.0284216709592</v>
      </c>
      <c r="Y39" s="2">
        <v>753.76895074471156</v>
      </c>
      <c r="Z39" s="2">
        <v>233.89789010205899</v>
      </c>
      <c r="AA39" s="2">
        <v>250.51766314005306</v>
      </c>
      <c r="AB39" s="2">
        <v>189.15418144956919</v>
      </c>
      <c r="AC39" s="2">
        <v>1417.619921766717</v>
      </c>
      <c r="AD39" s="2">
        <v>5944.4836282852621</v>
      </c>
      <c r="AE39" s="2"/>
      <c r="AF39" s="2">
        <v>58707.048151332761</v>
      </c>
      <c r="AG39" s="2">
        <v>23330.49834070796</v>
      </c>
      <c r="AH39" s="2">
        <v>13375.673054175537</v>
      </c>
      <c r="AI39" s="2">
        <v>3996.4631313131313</v>
      </c>
      <c r="AJ39" s="2">
        <v>4327.3854110932762</v>
      </c>
      <c r="AK39" s="2">
        <v>3133.5647058823529</v>
      </c>
      <c r="AL39" s="2">
        <v>24183.812633073103</v>
      </c>
      <c r="AM39" s="2">
        <v>104223.69575230659</v>
      </c>
    </row>
    <row r="40" spans="1:39" ht="9.5" customHeight="1" x14ac:dyDescent="0.4">
      <c r="A40" s="3">
        <f t="shared" si="0"/>
        <v>36</v>
      </c>
      <c r="B40" s="8"/>
      <c r="C40" s="2"/>
      <c r="D40" s="2"/>
      <c r="E40" s="2"/>
      <c r="F40" s="2"/>
      <c r="G40" s="2"/>
      <c r="H40" s="2"/>
      <c r="I40" s="2"/>
      <c r="J40" s="2"/>
      <c r="K40" s="9"/>
      <c r="L40" s="9"/>
      <c r="M40" s="2"/>
      <c r="N40" s="2"/>
      <c r="O40" s="2"/>
      <c r="P40" s="2"/>
      <c r="Q40" s="2"/>
      <c r="R40" s="2"/>
      <c r="S40" s="2"/>
      <c r="T40" s="2"/>
      <c r="U40" s="2"/>
      <c r="V40" s="2"/>
      <c r="W40" s="2">
        <v>3327.7594677584443</v>
      </c>
      <c r="X40" s="2">
        <v>1362.1809547059263</v>
      </c>
      <c r="Y40" s="2">
        <v>763.18418302810312</v>
      </c>
      <c r="Z40" s="2">
        <v>234.27956485972823</v>
      </c>
      <c r="AA40" s="2">
        <v>251.08783291914554</v>
      </c>
      <c r="AB40" s="2">
        <v>207.50475514549325</v>
      </c>
      <c r="AC40" s="2">
        <v>1432.9725171767645</v>
      </c>
      <c r="AD40" s="2">
        <v>6072.7323873664654</v>
      </c>
      <c r="AE40" s="2"/>
      <c r="AF40" s="2">
        <v>59038.651802076973</v>
      </c>
      <c r="AG40" s="2">
        <v>23524.861742424244</v>
      </c>
      <c r="AH40" s="2">
        <v>13410.328370385478</v>
      </c>
      <c r="AI40" s="2">
        <v>4177.1778893071241</v>
      </c>
      <c r="AJ40" s="2">
        <v>4388.6538853763004</v>
      </c>
      <c r="AK40" s="2">
        <v>3158.2230639730642</v>
      </c>
      <c r="AL40" s="2">
        <v>24205.704260089686</v>
      </c>
      <c r="AM40" s="2">
        <v>104552.00819170634</v>
      </c>
    </row>
    <row r="41" spans="1:39" ht="9.5" customHeight="1" x14ac:dyDescent="0.4">
      <c r="A41" s="3">
        <f t="shared" si="0"/>
        <v>37</v>
      </c>
      <c r="B41" s="7"/>
      <c r="C41" s="2"/>
      <c r="D41" s="2"/>
      <c r="E41" s="2"/>
      <c r="F41" s="2"/>
      <c r="G41" s="2"/>
      <c r="H41" s="2"/>
      <c r="I41" s="2"/>
      <c r="J41" s="2"/>
      <c r="K41" s="9"/>
      <c r="L41" s="9"/>
      <c r="M41" s="2"/>
      <c r="N41" s="2"/>
      <c r="O41" s="2"/>
      <c r="P41" s="2"/>
      <c r="Q41" s="2"/>
      <c r="R41" s="2"/>
      <c r="S41" s="2"/>
      <c r="T41" s="2"/>
      <c r="U41" s="2"/>
      <c r="V41" s="2"/>
      <c r="W41" s="2">
        <v>3328.2537927041112</v>
      </c>
      <c r="X41" s="2">
        <v>1388.2765824541921</v>
      </c>
      <c r="Y41" s="2">
        <v>772.378804089396</v>
      </c>
      <c r="Z41" s="2">
        <v>237.17335065812173</v>
      </c>
      <c r="AA41" s="2">
        <v>255.13804713804714</v>
      </c>
      <c r="AB41" s="2">
        <v>217.38950033311127</v>
      </c>
      <c r="AC41" s="2">
        <v>1477.0259808720537</v>
      </c>
      <c r="AD41" s="2">
        <v>6183.9871166191151</v>
      </c>
      <c r="AE41" s="2"/>
      <c r="AF41" s="2">
        <v>59160.676214196763</v>
      </c>
      <c r="AG41" s="2">
        <v>23982.735289237673</v>
      </c>
      <c r="AH41" s="2">
        <v>13611.416348357525</v>
      </c>
      <c r="AI41" s="2">
        <v>4221.0974913318378</v>
      </c>
      <c r="AJ41" s="2">
        <v>4389.4349801249291</v>
      </c>
      <c r="AK41" s="2">
        <v>3205.7004830917876</v>
      </c>
      <c r="AL41" s="2">
        <v>24297.965928449743</v>
      </c>
      <c r="AM41" s="2">
        <v>105581.409924536</v>
      </c>
    </row>
    <row r="42" spans="1:39" ht="9.5" customHeight="1" x14ac:dyDescent="0.4">
      <c r="A42" s="3">
        <f t="shared" si="0"/>
        <v>38</v>
      </c>
      <c r="B42" s="8"/>
      <c r="C42" s="2"/>
      <c r="D42" s="2"/>
      <c r="E42" s="2"/>
      <c r="F42" s="2"/>
      <c r="G42" s="2"/>
      <c r="H42" s="2"/>
      <c r="I42" s="2"/>
      <c r="J42" s="2"/>
      <c r="K42" s="9"/>
      <c r="L42" s="9"/>
      <c r="M42" s="2"/>
      <c r="N42" s="2"/>
      <c r="O42" s="2"/>
      <c r="P42" s="2"/>
      <c r="Q42" s="2"/>
      <c r="R42" s="2"/>
      <c r="S42" s="2"/>
      <c r="T42" s="2"/>
      <c r="U42" s="2"/>
      <c r="V42" s="2"/>
      <c r="W42" s="2">
        <v>3351.6811493614659</v>
      </c>
      <c r="X42" s="2">
        <v>1415.7464633122092</v>
      </c>
      <c r="Y42" s="2">
        <v>798.28049231908199</v>
      </c>
      <c r="Z42" s="2">
        <v>239.05009280350964</v>
      </c>
      <c r="AA42" s="2">
        <v>256.04259021943773</v>
      </c>
      <c r="AB42" s="2">
        <v>221.57087549207796</v>
      </c>
      <c r="AC42" s="2">
        <v>1492.3962540465548</v>
      </c>
      <c r="AD42" s="2">
        <v>6233.9998194419113</v>
      </c>
      <c r="AE42" s="2"/>
      <c r="AF42" s="2">
        <v>59416.32386363636</v>
      </c>
      <c r="AG42" s="2">
        <v>24010.12085019056</v>
      </c>
      <c r="AH42" s="2">
        <v>13742.026298487837</v>
      </c>
      <c r="AI42" s="2">
        <v>4363.0252525252527</v>
      </c>
      <c r="AJ42" s="2">
        <v>4492.5340268747286</v>
      </c>
      <c r="AK42" s="2">
        <v>3520.7660377358488</v>
      </c>
      <c r="AL42" s="2">
        <v>24425.190535491904</v>
      </c>
      <c r="AM42" s="2">
        <v>107617.50929279033</v>
      </c>
    </row>
    <row r="43" spans="1:39" ht="9.5" customHeight="1" x14ac:dyDescent="0.4">
      <c r="A43" s="3">
        <f t="shared" si="0"/>
        <v>39</v>
      </c>
      <c r="B43" s="8"/>
      <c r="C43" s="2"/>
      <c r="D43" s="2"/>
      <c r="E43" s="2"/>
      <c r="F43" s="2"/>
      <c r="G43" s="2"/>
      <c r="H43" s="2"/>
      <c r="I43" s="2"/>
      <c r="J43" s="2"/>
      <c r="K43" s="9"/>
      <c r="L43" s="9"/>
      <c r="M43" s="2"/>
      <c r="N43" s="2"/>
      <c r="O43" s="2"/>
      <c r="P43" s="2"/>
      <c r="Q43" s="2"/>
      <c r="R43" s="2"/>
      <c r="S43" s="2"/>
      <c r="T43" s="2"/>
      <c r="U43" s="2"/>
      <c r="V43" s="2"/>
      <c r="W43" s="2">
        <v>3377.9513739224139</v>
      </c>
      <c r="X43" s="2">
        <v>1438.9875411923308</v>
      </c>
      <c r="Y43" s="2">
        <v>811.44087786491571</v>
      </c>
      <c r="Z43" s="2">
        <v>240.73917486099498</v>
      </c>
      <c r="AA43" s="2">
        <v>258.15712478688886</v>
      </c>
      <c r="AB43" s="2">
        <v>221.62451415880068</v>
      </c>
      <c r="AC43" s="2">
        <v>1512.6647656506063</v>
      </c>
      <c r="AD43" s="2">
        <v>6260.4312881732367</v>
      </c>
      <c r="AE43" s="2"/>
      <c r="AF43" s="2">
        <v>59771.208661417324</v>
      </c>
      <c r="AG43" s="2">
        <v>24356.122817258885</v>
      </c>
      <c r="AH43" s="2">
        <v>13787.756911841418</v>
      </c>
      <c r="AI43" s="2">
        <v>4445.8037616134143</v>
      </c>
      <c r="AJ43" s="2">
        <v>4520.1114883984155</v>
      </c>
      <c r="AK43" s="2">
        <v>3621.2822580645161</v>
      </c>
      <c r="AL43" s="2">
        <v>24699.629374337223</v>
      </c>
      <c r="AM43" s="2">
        <v>108476.26908396947</v>
      </c>
    </row>
    <row r="44" spans="1:39" ht="9.5" customHeight="1" x14ac:dyDescent="0.4">
      <c r="A44" s="3">
        <f t="shared" si="0"/>
        <v>40</v>
      </c>
      <c r="B44" s="8"/>
      <c r="C44" s="2"/>
      <c r="D44" s="2"/>
      <c r="E44" s="2"/>
      <c r="F44" s="2"/>
      <c r="G44" s="2"/>
      <c r="H44" s="2"/>
      <c r="I44" s="2"/>
      <c r="J44" s="2"/>
      <c r="K44" s="9"/>
      <c r="L44" s="9"/>
      <c r="M44" s="2"/>
      <c r="N44" s="2"/>
      <c r="O44" s="2"/>
      <c r="P44" s="2"/>
      <c r="Q44" s="2"/>
      <c r="R44" s="2"/>
      <c r="S44" s="2"/>
      <c r="T44" s="2"/>
      <c r="U44" s="2"/>
      <c r="V44" s="2"/>
      <c r="W44" s="2">
        <v>3414.1776399781143</v>
      </c>
      <c r="X44" s="2">
        <v>1447.6245188825658</v>
      </c>
      <c r="Y44" s="2">
        <v>817.10407516661201</v>
      </c>
      <c r="Z44" s="2">
        <v>256.78174162502313</v>
      </c>
      <c r="AA44" s="2">
        <v>259.12403466235634</v>
      </c>
      <c r="AB44" s="2">
        <v>221.70191318658712</v>
      </c>
      <c r="AC44" s="2">
        <v>1520.1423594983744</v>
      </c>
      <c r="AD44" s="2">
        <v>6265.7257877148313</v>
      </c>
      <c r="AE44" s="2"/>
      <c r="AF44" s="2">
        <v>62144.089979550103</v>
      </c>
      <c r="AG44" s="2">
        <v>25354.00167550371</v>
      </c>
      <c r="AH44" s="2">
        <v>13850.401360544218</v>
      </c>
      <c r="AI44" s="2">
        <v>4489.6145739910316</v>
      </c>
      <c r="AJ44" s="2">
        <v>4542.3384223918574</v>
      </c>
      <c r="AK44" s="2">
        <v>3774.4278959810877</v>
      </c>
      <c r="AL44" s="2">
        <v>25442.120326308632</v>
      </c>
      <c r="AM44" s="2">
        <v>108877.89197000681</v>
      </c>
    </row>
    <row r="45" spans="1:39" ht="9.5" customHeight="1" x14ac:dyDescent="0.4">
      <c r="A45" s="3">
        <f t="shared" si="0"/>
        <v>41</v>
      </c>
      <c r="B45" s="8"/>
      <c r="C45" s="2"/>
      <c r="D45" s="2"/>
      <c r="E45" s="2"/>
      <c r="F45" s="2"/>
      <c r="G45" s="2"/>
      <c r="H45" s="2"/>
      <c r="I45" s="2"/>
      <c r="J45" s="2"/>
      <c r="K45" s="9"/>
      <c r="L45" s="9"/>
      <c r="M45" s="2"/>
      <c r="N45" s="2"/>
      <c r="O45" s="2"/>
      <c r="P45" s="2"/>
      <c r="Q45" s="2"/>
      <c r="R45" s="2"/>
      <c r="S45" s="2"/>
      <c r="T45" s="2"/>
      <c r="U45" s="2"/>
      <c r="V45" s="2"/>
      <c r="W45" s="2">
        <v>3419.3480689435046</v>
      </c>
      <c r="X45" s="2">
        <v>1452.8185318256426</v>
      </c>
      <c r="Y45" s="2">
        <v>823.55319522032119</v>
      </c>
      <c r="Z45" s="2">
        <v>259.22544402414889</v>
      </c>
      <c r="AA45" s="2">
        <v>259.26684253822367</v>
      </c>
      <c r="AB45" s="2">
        <v>223.23753531343056</v>
      </c>
      <c r="AC45" s="2">
        <v>1520.4735563575791</v>
      </c>
      <c r="AD45" s="2">
        <v>6414.861457721644</v>
      </c>
      <c r="AE45" s="2"/>
      <c r="AF45" s="2">
        <v>62372.366197183095</v>
      </c>
      <c r="AG45" s="2">
        <v>25731.877862595418</v>
      </c>
      <c r="AH45" s="2">
        <v>13906.512205387204</v>
      </c>
      <c r="AI45" s="2">
        <v>4517.9435028248581</v>
      </c>
      <c r="AJ45" s="2">
        <v>4681.568707482993</v>
      </c>
      <c r="AK45" s="2">
        <v>3833.3041509433961</v>
      </c>
      <c r="AL45" s="2">
        <v>26230.591170825337</v>
      </c>
      <c r="AM45" s="2">
        <v>108919.24259010385</v>
      </c>
    </row>
    <row r="46" spans="1:39" ht="9.5" customHeight="1" x14ac:dyDescent="0.4">
      <c r="A46" s="3">
        <f t="shared" si="0"/>
        <v>42</v>
      </c>
      <c r="B46" s="7"/>
      <c r="C46" s="2"/>
      <c r="D46" s="2"/>
      <c r="E46" s="2"/>
      <c r="F46" s="2"/>
      <c r="G46" s="2"/>
      <c r="H46" s="2"/>
      <c r="I46" s="2"/>
      <c r="J46" s="2"/>
      <c r="K46" s="9"/>
      <c r="L46" s="9"/>
      <c r="M46" s="2"/>
      <c r="N46" s="2"/>
      <c r="O46" s="2"/>
      <c r="P46" s="2"/>
      <c r="Q46" s="2"/>
      <c r="R46" s="2"/>
      <c r="S46" s="2"/>
      <c r="T46" s="2"/>
      <c r="U46" s="2"/>
      <c r="V46" s="2"/>
      <c r="W46" s="2">
        <v>3502.7418784530387</v>
      </c>
      <c r="X46" s="2">
        <v>1470.5847190811937</v>
      </c>
      <c r="Y46" s="2">
        <v>845.07341876930809</v>
      </c>
      <c r="Z46" s="2">
        <v>268.06091000951022</v>
      </c>
      <c r="AA46" s="2">
        <v>261.5541056012849</v>
      </c>
      <c r="AB46" s="2">
        <v>223.91289446456287</v>
      </c>
      <c r="AC46" s="2">
        <v>1521.8630118534484</v>
      </c>
      <c r="AD46" s="2">
        <v>6450.748793500512</v>
      </c>
      <c r="AE46" s="2"/>
      <c r="AF46" s="2">
        <v>62987.330152671755</v>
      </c>
      <c r="AG46" s="2">
        <v>25788.721978380585</v>
      </c>
      <c r="AH46" s="2">
        <v>13930.71599045346</v>
      </c>
      <c r="AI46" s="2">
        <v>4525.7435119649472</v>
      </c>
      <c r="AJ46" s="2">
        <v>4690.160588611644</v>
      </c>
      <c r="AK46" s="2">
        <v>4052.2411167512691</v>
      </c>
      <c r="AL46" s="2">
        <v>26351.579526692349</v>
      </c>
      <c r="AM46" s="2">
        <v>110922.89500354862</v>
      </c>
    </row>
    <row r="47" spans="1:39" ht="9.5" customHeight="1" x14ac:dyDescent="0.4">
      <c r="A47" s="3">
        <f t="shared" si="0"/>
        <v>43</v>
      </c>
      <c r="B47" s="7"/>
      <c r="C47" s="2"/>
      <c r="D47" s="2"/>
      <c r="E47" s="2"/>
      <c r="F47" s="2"/>
      <c r="G47" s="2"/>
      <c r="H47" s="2"/>
      <c r="I47" s="2"/>
      <c r="J47" s="2"/>
      <c r="K47" s="9"/>
      <c r="L47" s="9"/>
      <c r="M47" s="2"/>
      <c r="N47" s="2"/>
      <c r="O47" s="2"/>
      <c r="P47" s="2"/>
      <c r="Q47" s="2"/>
      <c r="R47" s="2"/>
      <c r="S47" s="2"/>
      <c r="T47" s="2"/>
      <c r="U47" s="2"/>
      <c r="V47" s="2"/>
      <c r="W47" s="2">
        <v>3526.0057268429114</v>
      </c>
      <c r="X47" s="2">
        <v>1496.6749662516875</v>
      </c>
      <c r="Y47" s="2">
        <v>850.44263070735747</v>
      </c>
      <c r="Z47" s="2">
        <v>272.12792808620287</v>
      </c>
      <c r="AA47" s="2">
        <v>261.8432843385707</v>
      </c>
      <c r="AB47" s="2">
        <v>242.04997264271384</v>
      </c>
      <c r="AC47" s="2">
        <v>1526.756087142247</v>
      </c>
      <c r="AD47" s="2">
        <v>6483.9506608381971</v>
      </c>
      <c r="AE47" s="2"/>
      <c r="AF47" s="2">
        <v>63057.570358480472</v>
      </c>
      <c r="AG47" s="2">
        <v>26345.670515826499</v>
      </c>
      <c r="AH47" s="2">
        <v>14017.149494949494</v>
      </c>
      <c r="AI47" s="2">
        <v>4547.3871196036807</v>
      </c>
      <c r="AJ47" s="2">
        <v>4696.2677624602329</v>
      </c>
      <c r="AK47" s="2">
        <v>4091.4478527607362</v>
      </c>
      <c r="AL47" s="2">
        <v>26635.42535787321</v>
      </c>
      <c r="AM47" s="2">
        <v>114252.14289795917</v>
      </c>
    </row>
    <row r="48" spans="1:39" ht="9.5" customHeight="1" x14ac:dyDescent="0.4">
      <c r="A48" s="3">
        <f t="shared" si="0"/>
        <v>44</v>
      </c>
      <c r="B48" s="7"/>
      <c r="C48" s="2"/>
      <c r="D48" s="2"/>
      <c r="E48" s="2"/>
      <c r="F48" s="2"/>
      <c r="G48" s="2"/>
      <c r="H48" s="2"/>
      <c r="I48" s="2"/>
      <c r="J48" s="2"/>
      <c r="K48" s="9"/>
      <c r="L48" s="9"/>
      <c r="M48" s="2"/>
      <c r="N48" s="2"/>
      <c r="O48" s="2"/>
      <c r="P48" s="2"/>
      <c r="Q48" s="2"/>
      <c r="R48" s="2"/>
      <c r="S48" s="2"/>
      <c r="T48" s="2"/>
      <c r="U48" s="2"/>
      <c r="V48" s="2"/>
      <c r="W48" s="2">
        <v>3568.928936367859</v>
      </c>
      <c r="X48" s="2">
        <v>1504.7862401475268</v>
      </c>
      <c r="Y48" s="2">
        <v>857.01006482429204</v>
      </c>
      <c r="Z48" s="2">
        <v>274.56512383741841</v>
      </c>
      <c r="AA48" s="2">
        <v>263.52799246928259</v>
      </c>
      <c r="AB48" s="2">
        <v>254.17617888933378</v>
      </c>
      <c r="AC48" s="2">
        <v>1570.7642089723613</v>
      </c>
      <c r="AD48" s="2">
        <v>6502.9669994006799</v>
      </c>
      <c r="AE48" s="2"/>
      <c r="AF48" s="2">
        <v>63100.859083191848</v>
      </c>
      <c r="AG48" s="2">
        <v>27307.044573863634</v>
      </c>
      <c r="AH48" s="2">
        <v>14224.883605393896</v>
      </c>
      <c r="AI48" s="2">
        <v>4679.6137965760327</v>
      </c>
      <c r="AJ48" s="2">
        <v>4740.7287457912453</v>
      </c>
      <c r="AK48" s="2">
        <v>4128.3324115044252</v>
      </c>
      <c r="AL48" s="2">
        <v>26662.397715684274</v>
      </c>
      <c r="AM48" s="2">
        <v>115827.07647058823</v>
      </c>
    </row>
    <row r="49" spans="1:39" ht="9.5" customHeight="1" x14ac:dyDescent="0.4">
      <c r="A49" s="3">
        <f t="shared" si="0"/>
        <v>45</v>
      </c>
      <c r="B49" s="7"/>
      <c r="C49" s="2"/>
      <c r="D49" s="2"/>
      <c r="E49" s="2"/>
      <c r="F49" s="2"/>
      <c r="G49" s="2"/>
      <c r="H49" s="2"/>
      <c r="I49" s="2"/>
      <c r="J49" s="2"/>
      <c r="K49" s="9"/>
      <c r="L49" s="9"/>
      <c r="M49" s="2"/>
      <c r="N49" s="2"/>
      <c r="O49" s="2"/>
      <c r="P49" s="2"/>
      <c r="Q49" s="2"/>
      <c r="R49" s="2"/>
      <c r="S49" s="2"/>
      <c r="T49" s="2"/>
      <c r="U49" s="2"/>
      <c r="V49" s="2"/>
      <c r="W49" s="2">
        <v>3577.5301604036449</v>
      </c>
      <c r="X49" s="2">
        <v>1570.9086607693889</v>
      </c>
      <c r="Y49" s="2">
        <v>867.7787927457673</v>
      </c>
      <c r="Z49" s="2">
        <v>297.87702384985784</v>
      </c>
      <c r="AA49" s="2">
        <v>266.72793056757899</v>
      </c>
      <c r="AB49" s="2">
        <v>255.38907327035997</v>
      </c>
      <c r="AC49" s="2">
        <v>1578.8563114330057</v>
      </c>
      <c r="AD49" s="2">
        <v>6576.4020921884294</v>
      </c>
      <c r="AE49" s="2"/>
      <c r="AF49" s="2">
        <v>63194.731909845788</v>
      </c>
      <c r="AG49" s="2">
        <v>27707.738808250568</v>
      </c>
      <c r="AH49" s="2">
        <v>14260.18399339934</v>
      </c>
      <c r="AI49" s="2">
        <v>4731.7115284298379</v>
      </c>
      <c r="AJ49" s="2">
        <v>4741.4858585858583</v>
      </c>
      <c r="AK49" s="2">
        <v>4384.5551515151519</v>
      </c>
      <c r="AL49" s="2">
        <v>26750.77553083923</v>
      </c>
      <c r="AM49" s="2">
        <v>116885.87973118279</v>
      </c>
    </row>
    <row r="50" spans="1:39" ht="9.5" customHeight="1" x14ac:dyDescent="0.4">
      <c r="A50" s="3">
        <f t="shared" si="0"/>
        <v>46</v>
      </c>
      <c r="B50" s="7"/>
      <c r="C50" s="2"/>
      <c r="D50" s="2"/>
      <c r="E50" s="2"/>
      <c r="F50" s="2"/>
      <c r="G50" s="2"/>
      <c r="H50" s="2"/>
      <c r="I50" s="2"/>
      <c r="J50" s="2"/>
      <c r="K50" s="9"/>
      <c r="L50" s="9"/>
      <c r="M50" s="2"/>
      <c r="N50" s="2"/>
      <c r="O50" s="2"/>
      <c r="P50" s="2"/>
      <c r="Q50" s="2"/>
      <c r="R50" s="2"/>
      <c r="S50" s="2"/>
      <c r="T50" s="2"/>
      <c r="U50" s="2"/>
      <c r="V50" s="2"/>
      <c r="W50" s="2">
        <v>3671.4081844081843</v>
      </c>
      <c r="X50" s="2">
        <v>1583.7333583005586</v>
      </c>
      <c r="Y50" s="2">
        <v>873.93460079324018</v>
      </c>
      <c r="Z50" s="2">
        <v>298.05955472686509</v>
      </c>
      <c r="AA50" s="2">
        <v>266.97960855319883</v>
      </c>
      <c r="AB50" s="2">
        <v>268.04048481578542</v>
      </c>
      <c r="AC50" s="2">
        <v>1605.2809379457917</v>
      </c>
      <c r="AD50" s="2">
        <v>6602.1417699353451</v>
      </c>
      <c r="AE50" s="2"/>
      <c r="AF50" s="2">
        <v>64645.067423704757</v>
      </c>
      <c r="AG50" s="2">
        <v>27987.928277356445</v>
      </c>
      <c r="AH50" s="2">
        <v>14305.442996742671</v>
      </c>
      <c r="AI50" s="2">
        <v>4747.7417513822011</v>
      </c>
      <c r="AJ50" s="2">
        <v>4761.7785663591203</v>
      </c>
      <c r="AK50" s="2">
        <v>4581.0031390134527</v>
      </c>
      <c r="AL50" s="2">
        <v>26892.299024918742</v>
      </c>
      <c r="AM50" s="2">
        <v>117698.34005774785</v>
      </c>
    </row>
    <row r="51" spans="1:39" ht="9.5" customHeight="1" x14ac:dyDescent="0.4">
      <c r="A51" s="3">
        <f t="shared" si="0"/>
        <v>47</v>
      </c>
      <c r="B51" s="7"/>
      <c r="C51" s="2"/>
      <c r="D51" s="2"/>
      <c r="E51" s="2"/>
      <c r="F51" s="2"/>
      <c r="G51" s="2"/>
      <c r="H51" s="2"/>
      <c r="I51" s="2"/>
      <c r="J51" s="2"/>
      <c r="K51" s="9"/>
      <c r="L51" s="9"/>
      <c r="M51" s="2"/>
      <c r="N51" s="2"/>
      <c r="O51" s="2"/>
      <c r="P51" s="2"/>
      <c r="Q51" s="2"/>
      <c r="R51" s="2"/>
      <c r="S51" s="2"/>
      <c r="T51" s="2"/>
      <c r="U51" s="2"/>
      <c r="V51" s="2"/>
      <c r="W51" s="2">
        <v>3777.8548157579389</v>
      </c>
      <c r="X51" s="2">
        <v>1596.7442047075606</v>
      </c>
      <c r="Y51" s="2">
        <v>885.16368577941444</v>
      </c>
      <c r="Z51" s="2">
        <v>302.61002980887253</v>
      </c>
      <c r="AA51" s="2">
        <v>267.96035179722492</v>
      </c>
      <c r="AB51" s="2">
        <v>270.36969392875062</v>
      </c>
      <c r="AC51" s="2">
        <v>1629.7040101845957</v>
      </c>
      <c r="AD51" s="2">
        <v>6796.1819215385913</v>
      </c>
      <c r="AE51" s="2"/>
      <c r="AF51" s="2">
        <v>64924.346829640948</v>
      </c>
      <c r="AG51" s="2">
        <v>28248.003407155025</v>
      </c>
      <c r="AH51" s="2">
        <v>14364.63441805922</v>
      </c>
      <c r="AI51" s="2">
        <v>4877.5483234714002</v>
      </c>
      <c r="AJ51" s="2">
        <v>4761.8873128447594</v>
      </c>
      <c r="AK51" s="2">
        <v>4629.7919782460913</v>
      </c>
      <c r="AL51" s="2">
        <v>27192.766129032258</v>
      </c>
      <c r="AM51" s="2">
        <v>118375.70359217172</v>
      </c>
    </row>
    <row r="52" spans="1:39" ht="9.5" customHeight="1" x14ac:dyDescent="0.4">
      <c r="A52" s="3">
        <f t="shared" si="0"/>
        <v>48</v>
      </c>
      <c r="B52" s="7"/>
      <c r="C52" s="2"/>
      <c r="D52" s="2"/>
      <c r="E52" s="2"/>
      <c r="F52" s="2"/>
      <c r="G52" s="2"/>
      <c r="H52" s="2"/>
      <c r="I52" s="2"/>
      <c r="J52" s="2"/>
      <c r="K52" s="9"/>
      <c r="L52" s="9"/>
      <c r="M52" s="2"/>
      <c r="N52" s="2"/>
      <c r="O52" s="2"/>
      <c r="P52" s="2"/>
      <c r="Q52" s="2"/>
      <c r="R52" s="2"/>
      <c r="S52" s="2"/>
      <c r="T52" s="2"/>
      <c r="U52" s="2"/>
      <c r="V52" s="2"/>
      <c r="W52" s="2">
        <v>3842.5429005315109</v>
      </c>
      <c r="X52" s="2">
        <v>1693.1541094703846</v>
      </c>
      <c r="Y52" s="2">
        <v>892.29806613139942</v>
      </c>
      <c r="Z52" s="2">
        <v>311.28607590931381</v>
      </c>
      <c r="AA52" s="2">
        <v>269.51539367218618</v>
      </c>
      <c r="AB52" s="2">
        <v>285.09337658758989</v>
      </c>
      <c r="AC52" s="2">
        <v>1637.3874095042461</v>
      </c>
      <c r="AD52" s="2">
        <v>6833.1021446496688</v>
      </c>
      <c r="AE52" s="2"/>
      <c r="AF52" s="2">
        <v>67036.443548387091</v>
      </c>
      <c r="AG52" s="2">
        <v>29304.93979441997</v>
      </c>
      <c r="AH52" s="2">
        <v>14486.63870967742</v>
      </c>
      <c r="AI52" s="2">
        <v>5056.363259995268</v>
      </c>
      <c r="AJ52" s="2">
        <v>4872.8906479038405</v>
      </c>
      <c r="AK52" s="2">
        <v>4642.3179685906589</v>
      </c>
      <c r="AL52" s="2">
        <v>27315.20847457627</v>
      </c>
      <c r="AM52" s="2">
        <v>118827.77470141152</v>
      </c>
    </row>
    <row r="53" spans="1:39" ht="9.5" customHeight="1" x14ac:dyDescent="0.4">
      <c r="A53" s="3">
        <f t="shared" si="0"/>
        <v>49</v>
      </c>
      <c r="B53" s="8"/>
      <c r="C53" s="2"/>
      <c r="D53" s="2"/>
      <c r="E53" s="2"/>
      <c r="F53" s="2"/>
      <c r="G53" s="2"/>
      <c r="H53" s="2"/>
      <c r="I53" s="2"/>
      <c r="J53" s="2"/>
      <c r="K53" s="9"/>
      <c r="L53" s="9"/>
      <c r="M53" s="2"/>
      <c r="N53" s="2"/>
      <c r="O53" s="2"/>
      <c r="P53" s="2"/>
      <c r="Q53" s="2"/>
      <c r="R53" s="2"/>
      <c r="S53" s="2"/>
      <c r="T53" s="2"/>
      <c r="U53" s="2"/>
      <c r="V53" s="2"/>
      <c r="W53" s="2">
        <v>3879.0477406178197</v>
      </c>
      <c r="X53" s="2">
        <v>1702.3273841594828</v>
      </c>
      <c r="Y53" s="2">
        <v>894.6947015639962</v>
      </c>
      <c r="Z53" s="2">
        <v>318.34413396749903</v>
      </c>
      <c r="AA53" s="2">
        <v>275.25166289515187</v>
      </c>
      <c r="AB53" s="2">
        <v>322.19740136406801</v>
      </c>
      <c r="AC53" s="2">
        <v>1662.5890988001022</v>
      </c>
      <c r="AD53" s="2">
        <v>6878.3459095033832</v>
      </c>
      <c r="AE53" s="2"/>
      <c r="AF53" s="2">
        <v>67057.51773049646</v>
      </c>
      <c r="AG53" s="2">
        <v>29902.091534090905</v>
      </c>
      <c r="AH53" s="2">
        <v>14614.065634852392</v>
      </c>
      <c r="AI53" s="2">
        <v>5150.3012127171423</v>
      </c>
      <c r="AJ53" s="2">
        <v>4873.7433962264149</v>
      </c>
      <c r="AK53" s="2">
        <v>4936.2061745919091</v>
      </c>
      <c r="AL53" s="2">
        <v>27483.816891412349</v>
      </c>
      <c r="AM53" s="2">
        <v>120506.55221957041</v>
      </c>
    </row>
    <row r="54" spans="1:39" ht="9.5" customHeight="1" x14ac:dyDescent="0.4">
      <c r="A54" s="3">
        <f t="shared" si="0"/>
        <v>50</v>
      </c>
      <c r="B54" s="7"/>
      <c r="C54" s="2"/>
      <c r="D54" s="2"/>
      <c r="E54" s="2"/>
      <c r="F54" s="2"/>
      <c r="G54" s="2"/>
      <c r="H54" s="2"/>
      <c r="I54" s="2"/>
      <c r="J54" s="2"/>
      <c r="K54" s="9"/>
      <c r="L54" s="9"/>
      <c r="M54" s="2"/>
      <c r="N54" s="2"/>
      <c r="O54" s="2"/>
      <c r="P54" s="2"/>
      <c r="Q54" s="2"/>
      <c r="R54" s="2"/>
      <c r="S54" s="2"/>
      <c r="T54" s="2"/>
      <c r="U54" s="2"/>
      <c r="V54" s="2"/>
      <c r="W54" s="2">
        <v>3883.249164208456</v>
      </c>
      <c r="X54" s="2">
        <v>1705.3551976401179</v>
      </c>
      <c r="Y54" s="2">
        <v>902.66990239762367</v>
      </c>
      <c r="Z54" s="2">
        <v>319.23260131551029</v>
      </c>
      <c r="AA54" s="2">
        <v>281.67569153185542</v>
      </c>
      <c r="AB54" s="2">
        <v>322.50873751783166</v>
      </c>
      <c r="AC54" s="2">
        <v>1677.2333732774116</v>
      </c>
      <c r="AD54" s="2">
        <v>6894.0757302276816</v>
      </c>
      <c r="AE54" s="2"/>
      <c r="AF54" s="2">
        <v>69676.878281622907</v>
      </c>
      <c r="AG54" s="2">
        <v>30207.848699763592</v>
      </c>
      <c r="AH54" s="2">
        <v>14637.142013178822</v>
      </c>
      <c r="AI54" s="2">
        <v>5200.951895868704</v>
      </c>
      <c r="AJ54" s="2">
        <v>4908.532394366197</v>
      </c>
      <c r="AK54" s="2">
        <v>4963.9083191850596</v>
      </c>
      <c r="AL54" s="2">
        <v>27640.930787589499</v>
      </c>
      <c r="AM54" s="2">
        <v>123033.53660749507</v>
      </c>
    </row>
    <row r="55" spans="1:39" ht="9.5" customHeight="1" x14ac:dyDescent="0.4">
      <c r="A55" s="3">
        <f t="shared" si="0"/>
        <v>51</v>
      </c>
      <c r="B55" s="7"/>
      <c r="C55" s="2"/>
      <c r="D55" s="2"/>
      <c r="E55" s="2"/>
      <c r="F55" s="2"/>
      <c r="G55" s="2"/>
      <c r="H55" s="2"/>
      <c r="I55" s="2"/>
      <c r="J55" s="2"/>
      <c r="K55" s="9"/>
      <c r="L55" s="9"/>
      <c r="M55" s="2"/>
      <c r="N55" s="2"/>
      <c r="O55" s="2"/>
      <c r="P55" s="2"/>
      <c r="Q55" s="2"/>
      <c r="R55" s="2"/>
      <c r="S55" s="2"/>
      <c r="T55" s="2"/>
      <c r="U55" s="2"/>
      <c r="V55" s="2"/>
      <c r="W55" s="2">
        <v>3901.8052714073583</v>
      </c>
      <c r="X55" s="2">
        <v>1775.7619877545212</v>
      </c>
      <c r="Y55" s="2">
        <v>913.65361813179015</v>
      </c>
      <c r="Z55" s="2">
        <v>327.35602534688081</v>
      </c>
      <c r="AA55" s="2">
        <v>288.86553646075242</v>
      </c>
      <c r="AB55" s="2">
        <v>328.70359823971006</v>
      </c>
      <c r="AC55" s="2">
        <v>1694.3461538461538</v>
      </c>
      <c r="AD55" s="2">
        <v>7101.2691274991803</v>
      </c>
      <c r="AE55" s="2"/>
      <c r="AF55" s="2">
        <v>70961.958369979475</v>
      </c>
      <c r="AG55" s="2">
        <v>30757.399635890768</v>
      </c>
      <c r="AH55" s="2">
        <v>14781.979060554611</v>
      </c>
      <c r="AI55" s="2">
        <v>5260.0844907407409</v>
      </c>
      <c r="AJ55" s="2">
        <v>4956.7208252740165</v>
      </c>
      <c r="AK55" s="2">
        <v>5041.1350030543681</v>
      </c>
      <c r="AL55" s="2">
        <v>28115.98411728772</v>
      </c>
      <c r="AM55" s="2">
        <v>124048.33859083193</v>
      </c>
    </row>
    <row r="56" spans="1:39" ht="9.5" customHeight="1" x14ac:dyDescent="0.4">
      <c r="A56" s="3">
        <f t="shared" si="0"/>
        <v>52</v>
      </c>
      <c r="B56" s="7"/>
      <c r="C56" s="2"/>
      <c r="D56" s="2"/>
      <c r="E56" s="2"/>
      <c r="F56" s="2"/>
      <c r="G56" s="2"/>
      <c r="H56" s="2"/>
      <c r="I56" s="2"/>
      <c r="J56" s="2"/>
      <c r="K56" s="9"/>
      <c r="L56" s="9"/>
      <c r="M56" s="2"/>
      <c r="N56" s="2"/>
      <c r="O56" s="2"/>
      <c r="P56" s="2"/>
      <c r="Q56" s="2"/>
      <c r="R56" s="2"/>
      <c r="S56" s="2"/>
      <c r="T56" s="2"/>
      <c r="U56" s="2"/>
      <c r="V56" s="2"/>
      <c r="W56" s="2">
        <v>4018.2987039703767</v>
      </c>
      <c r="X56" s="2">
        <v>1789.516820417587</v>
      </c>
      <c r="Y56" s="2">
        <v>938.93849938499386</v>
      </c>
      <c r="Z56" s="2">
        <v>335.00102054473666</v>
      </c>
      <c r="AA56" s="2">
        <v>300.20786421016714</v>
      </c>
      <c r="AB56" s="2">
        <v>332.47942474725903</v>
      </c>
      <c r="AC56" s="2">
        <v>1761.7711260571352</v>
      </c>
      <c r="AD56" s="2">
        <v>7138.9976435592343</v>
      </c>
      <c r="AE56" s="2"/>
      <c r="AF56" s="2">
        <v>71663.156818181815</v>
      </c>
      <c r="AG56" s="2">
        <v>30823.863172812336</v>
      </c>
      <c r="AH56" s="2">
        <v>14822.788849347568</v>
      </c>
      <c r="AI56" s="2">
        <v>5299.3269689737472</v>
      </c>
      <c r="AJ56" s="2">
        <v>5093.269671504966</v>
      </c>
      <c r="AK56" s="2">
        <v>5149.9627525252527</v>
      </c>
      <c r="AL56" s="2">
        <v>29057.288194444445</v>
      </c>
      <c r="AM56" s="2">
        <v>124130.95755496922</v>
      </c>
    </row>
    <row r="57" spans="1:39" ht="9.5" customHeight="1" x14ac:dyDescent="0.4">
      <c r="A57" s="3">
        <f t="shared" si="0"/>
        <v>53</v>
      </c>
      <c r="B57" s="8"/>
      <c r="C57" s="2"/>
      <c r="D57" s="2"/>
      <c r="E57" s="2"/>
      <c r="F57" s="2"/>
      <c r="G57" s="2"/>
      <c r="H57" s="2"/>
      <c r="I57" s="2"/>
      <c r="J57" s="2"/>
      <c r="K57" s="9"/>
      <c r="L57" s="9"/>
      <c r="M57" s="2"/>
      <c r="N57" s="2"/>
      <c r="O57" s="2"/>
      <c r="P57" s="2"/>
      <c r="Q57" s="2"/>
      <c r="R57" s="2"/>
      <c r="S57" s="2"/>
      <c r="T57" s="2"/>
      <c r="U57" s="2"/>
      <c r="V57" s="2"/>
      <c r="W57" s="2">
        <v>4073.3049013367281</v>
      </c>
      <c r="X57" s="2">
        <v>1820.8383406716737</v>
      </c>
      <c r="Y57" s="2">
        <v>953.25273886494244</v>
      </c>
      <c r="Z57" s="2">
        <v>338.23914919320043</v>
      </c>
      <c r="AA57" s="2">
        <v>310.33659818687693</v>
      </c>
      <c r="AB57" s="2">
        <v>341.8201499029646</v>
      </c>
      <c r="AC57" s="2">
        <v>1793.4501131454433</v>
      </c>
      <c r="AD57" s="2">
        <v>7186.592678926012</v>
      </c>
      <c r="AE57" s="2"/>
      <c r="AF57" s="2">
        <v>72936.907142857148</v>
      </c>
      <c r="AG57" s="2">
        <v>31097.597143939398</v>
      </c>
      <c r="AH57" s="2">
        <v>15526.979244499793</v>
      </c>
      <c r="AI57" s="2">
        <v>5907.8639788230503</v>
      </c>
      <c r="AJ57" s="2">
        <v>5136.9967126890206</v>
      </c>
      <c r="AK57" s="2">
        <v>5171.274472168906</v>
      </c>
      <c r="AL57" s="2">
        <v>29158.878334799178</v>
      </c>
      <c r="AM57" s="2">
        <v>125689.45448568398</v>
      </c>
    </row>
    <row r="58" spans="1:39" ht="9.5" customHeight="1" x14ac:dyDescent="0.4">
      <c r="A58" s="3">
        <f t="shared" si="0"/>
        <v>54</v>
      </c>
      <c r="B58" s="8"/>
      <c r="C58" s="2"/>
      <c r="D58" s="2"/>
      <c r="E58" s="2"/>
      <c r="F58" s="2"/>
      <c r="G58" s="2"/>
      <c r="H58" s="2"/>
      <c r="I58" s="2"/>
      <c r="J58" s="2"/>
      <c r="K58" s="9"/>
      <c r="L58" s="9"/>
      <c r="M58" s="2"/>
      <c r="N58" s="2"/>
      <c r="O58" s="2"/>
      <c r="P58" s="2"/>
      <c r="Q58" s="2"/>
      <c r="R58" s="2"/>
      <c r="S58" s="2"/>
      <c r="T58" s="2"/>
      <c r="U58" s="2"/>
      <c r="V58" s="2"/>
      <c r="W58" s="2">
        <v>4112.5168132436629</v>
      </c>
      <c r="X58" s="2">
        <v>1837.3479663741496</v>
      </c>
      <c r="Y58" s="2">
        <v>1042.9303297724107</v>
      </c>
      <c r="Z58" s="2">
        <v>341.04230638007505</v>
      </c>
      <c r="AA58" s="2">
        <v>310.93116317197342</v>
      </c>
      <c r="AB58" s="2">
        <v>358.23515064989141</v>
      </c>
      <c r="AC58" s="2">
        <v>1806.1540687947534</v>
      </c>
      <c r="AD58" s="2">
        <v>7382.6574778852091</v>
      </c>
      <c r="AE58" s="2"/>
      <c r="AF58" s="2">
        <v>73943.885993485339</v>
      </c>
      <c r="AG58" s="2">
        <v>31480.528743633284</v>
      </c>
      <c r="AH58" s="2">
        <v>15694.081654294803</v>
      </c>
      <c r="AI58" s="2">
        <v>6053.3933691756274</v>
      </c>
      <c r="AJ58" s="2">
        <v>5192.0705806865572</v>
      </c>
      <c r="AK58" s="2">
        <v>6729.782608695652</v>
      </c>
      <c r="AL58" s="2">
        <v>29466.95076400679</v>
      </c>
      <c r="AM58" s="2">
        <v>126332.2865378788</v>
      </c>
    </row>
    <row r="59" spans="1:39" ht="9.5" customHeight="1" x14ac:dyDescent="0.4">
      <c r="A59" s="3">
        <f t="shared" si="0"/>
        <v>55</v>
      </c>
      <c r="B59" s="8"/>
      <c r="C59" s="2"/>
      <c r="D59" s="2"/>
      <c r="E59" s="2"/>
      <c r="F59" s="2"/>
      <c r="G59" s="2"/>
      <c r="H59" s="2"/>
      <c r="I59" s="2"/>
      <c r="J59" s="2"/>
      <c r="K59" s="9"/>
      <c r="L59" s="9"/>
      <c r="M59" s="2"/>
      <c r="N59" s="2"/>
      <c r="O59" s="2"/>
      <c r="P59" s="2"/>
      <c r="Q59" s="2"/>
      <c r="R59" s="2"/>
      <c r="S59" s="2"/>
      <c r="T59" s="2"/>
      <c r="U59" s="2"/>
      <c r="V59" s="2"/>
      <c r="W59" s="2">
        <v>4722.2635803290323</v>
      </c>
      <c r="X59" s="2">
        <v>1884.2475799367533</v>
      </c>
      <c r="Y59" s="2">
        <v>1056.3170031926827</v>
      </c>
      <c r="Z59" s="2">
        <v>342.26214826839828</v>
      </c>
      <c r="AA59" s="2">
        <v>317.6914646053105</v>
      </c>
      <c r="AB59" s="2">
        <v>419.93240399789585</v>
      </c>
      <c r="AC59" s="2">
        <v>1959.1023145712784</v>
      </c>
      <c r="AD59" s="2">
        <v>7457.794953660592</v>
      </c>
      <c r="AE59" s="2"/>
      <c r="AF59" s="2">
        <v>74728.853304442033</v>
      </c>
      <c r="AG59" s="2">
        <v>32402.227265861027</v>
      </c>
      <c r="AH59" s="2">
        <v>15818.835969664138</v>
      </c>
      <c r="AI59" s="2">
        <v>6312.3063843439204</v>
      </c>
      <c r="AJ59" s="2">
        <v>5517.3198090692122</v>
      </c>
      <c r="AK59" s="2">
        <v>6742.0683349374394</v>
      </c>
      <c r="AL59" s="2">
        <v>29991.189125295507</v>
      </c>
      <c r="AM59" s="2">
        <v>127256.55555555556</v>
      </c>
    </row>
    <row r="60" spans="1:39" ht="9.5" customHeight="1" x14ac:dyDescent="0.4">
      <c r="A60" s="3">
        <f t="shared" si="0"/>
        <v>56</v>
      </c>
      <c r="B60" s="7"/>
      <c r="C60" s="2"/>
      <c r="D60" s="2"/>
      <c r="E60" s="2"/>
      <c r="F60" s="2"/>
      <c r="G60" s="2"/>
      <c r="H60" s="2"/>
      <c r="I60" s="2"/>
      <c r="J60" s="2"/>
      <c r="K60" s="9"/>
      <c r="L60" s="9"/>
      <c r="M60" s="2"/>
      <c r="N60" s="2"/>
      <c r="O60" s="2"/>
      <c r="P60" s="2"/>
      <c r="Q60" s="2"/>
      <c r="R60" s="2"/>
      <c r="S60" s="2"/>
      <c r="T60" s="2"/>
      <c r="U60" s="2"/>
      <c r="V60" s="2"/>
      <c r="W60" s="2">
        <v>4853.6077530416778</v>
      </c>
      <c r="X60" s="2">
        <v>1979.6821591384592</v>
      </c>
      <c r="Y60" s="2">
        <v>1056.516801477931</v>
      </c>
      <c r="Z60" s="2">
        <v>355.01262934345488</v>
      </c>
      <c r="AA60" s="2">
        <v>351.39619498509552</v>
      </c>
      <c r="AB60" s="2">
        <v>443.21469001797965</v>
      </c>
      <c r="AC60" s="2">
        <v>2034.1909137975667</v>
      </c>
      <c r="AD60" s="2">
        <v>8176.283736085943</v>
      </c>
      <c r="AE60" s="2"/>
      <c r="AF60" s="2">
        <v>75635.823435843049</v>
      </c>
      <c r="AG60" s="2">
        <v>33262.602353714661</v>
      </c>
      <c r="AH60" s="2">
        <v>16232.751845542307</v>
      </c>
      <c r="AI60" s="2">
        <v>6608.8495688864423</v>
      </c>
      <c r="AJ60" s="2">
        <v>5891.8396057347672</v>
      </c>
      <c r="AK60" s="2">
        <v>7467.0694915254235</v>
      </c>
      <c r="AL60" s="2">
        <v>30959.792107795958</v>
      </c>
      <c r="AM60" s="2">
        <v>129609.08060671722</v>
      </c>
    </row>
    <row r="61" spans="1:39" ht="9.5" customHeight="1" x14ac:dyDescent="0.4">
      <c r="A61" s="3">
        <f t="shared" si="0"/>
        <v>57</v>
      </c>
      <c r="B61" s="7"/>
      <c r="C61" s="2"/>
      <c r="D61" s="2"/>
      <c r="E61" s="2"/>
      <c r="F61" s="2"/>
      <c r="G61" s="2"/>
      <c r="H61" s="2"/>
      <c r="I61" s="2"/>
      <c r="J61" s="2"/>
      <c r="K61" s="9"/>
      <c r="L61" s="9"/>
      <c r="M61" s="2"/>
      <c r="N61" s="2"/>
      <c r="O61" s="2"/>
      <c r="P61" s="2"/>
      <c r="Q61" s="2"/>
      <c r="R61" s="2"/>
      <c r="S61" s="2"/>
      <c r="T61" s="2"/>
      <c r="U61" s="2"/>
      <c r="V61" s="2"/>
      <c r="W61" s="2">
        <v>5474.0123619147816</v>
      </c>
      <c r="X61" s="2">
        <v>2524.0169358232511</v>
      </c>
      <c r="Y61" s="2">
        <v>1185.1706096139339</v>
      </c>
      <c r="Z61" s="2">
        <v>393.94011864731129</v>
      </c>
      <c r="AA61" s="2">
        <v>407.80150647146189</v>
      </c>
      <c r="AB61" s="2">
        <v>563.66056806550671</v>
      </c>
      <c r="AC61" s="2">
        <v>2061.9208034800408</v>
      </c>
      <c r="AD61" s="2">
        <v>9957.1316123093111</v>
      </c>
      <c r="AE61" s="2"/>
      <c r="AF61" s="2">
        <v>90708.488926746169</v>
      </c>
      <c r="AG61" s="2">
        <v>36009.171626564013</v>
      </c>
      <c r="AH61" s="2">
        <v>17768.192277383765</v>
      </c>
      <c r="AI61" s="2">
        <v>7417.1849897390794</v>
      </c>
      <c r="AJ61" s="2">
        <v>6154.9776013031969</v>
      </c>
      <c r="AK61" s="2">
        <v>7918.6219592373436</v>
      </c>
      <c r="AL61" s="2">
        <v>31675.193293885601</v>
      </c>
      <c r="AM61" s="2">
        <v>143254.45826235093</v>
      </c>
    </row>
    <row r="62" spans="1:39" x14ac:dyDescent="0.4"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</row>
    <row r="63" spans="1:39" x14ac:dyDescent="0.4">
      <c r="B63" s="4" t="s">
        <v>134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10"/>
      <c r="N63" s="10"/>
      <c r="O63" s="10"/>
      <c r="P63" s="10"/>
      <c r="Q63" s="10"/>
      <c r="R63" s="10"/>
      <c r="S63" s="10"/>
      <c r="T63" s="10"/>
      <c r="U63" s="10"/>
      <c r="V63" s="10" t="s">
        <v>134</v>
      </c>
      <c r="W63" s="10">
        <f t="shared" ref="W63:AM63" si="1">(-($A$61+1)+2*SUMPRODUCT($A$5:$A$61,W$5:W$61)/SUM(W$5:W$61))/($A$61-1)</f>
        <v>0.10855738926010668</v>
      </c>
      <c r="X63" s="10">
        <f t="shared" si="1"/>
        <v>0.16403731004759439</v>
      </c>
      <c r="Y63" s="10">
        <f t="shared" si="1"/>
        <v>0.12777376927287903</v>
      </c>
      <c r="Z63" s="10">
        <f t="shared" si="1"/>
        <v>0.18927310336379349</v>
      </c>
      <c r="AA63" s="10">
        <f t="shared" si="1"/>
        <v>9.9660223386771635E-2</v>
      </c>
      <c r="AB63" s="10">
        <f t="shared" si="1"/>
        <v>0.4442101363693326</v>
      </c>
      <c r="AC63" s="10">
        <f t="shared" si="1"/>
        <v>0.12347295348287167</v>
      </c>
      <c r="AD63" s="10">
        <f t="shared" si="1"/>
        <v>9.759124340313427E-2</v>
      </c>
      <c r="AE63" s="10"/>
      <c r="AF63" s="34">
        <f t="shared" si="1"/>
        <v>0.10855979507877349</v>
      </c>
      <c r="AG63" s="34">
        <f t="shared" si="1"/>
        <v>0.15756303024445145</v>
      </c>
      <c r="AH63" s="34">
        <f t="shared" si="1"/>
        <v>9.411991028927906E-2</v>
      </c>
      <c r="AI63" s="34">
        <f t="shared" si="1"/>
        <v>0.18188546508693954</v>
      </c>
      <c r="AJ63" s="34">
        <f t="shared" si="1"/>
        <v>9.921302996223437E-2</v>
      </c>
      <c r="AK63" s="34">
        <f t="shared" si="1"/>
        <v>0.41568798421294012</v>
      </c>
      <c r="AL63" s="34">
        <f t="shared" si="1"/>
        <v>9.6058817674389216E-2</v>
      </c>
      <c r="AM63" s="34">
        <f t="shared" si="1"/>
        <v>9.0396677246524906E-2</v>
      </c>
    </row>
    <row r="64" spans="1:39" x14ac:dyDescent="0.4">
      <c r="B64" s="4" t="s">
        <v>136</v>
      </c>
      <c r="C64" s="2">
        <v>1487797</v>
      </c>
      <c r="D64" s="2">
        <v>32959</v>
      </c>
      <c r="E64" s="2">
        <v>19891</v>
      </c>
      <c r="F64" s="2">
        <v>52850</v>
      </c>
      <c r="G64" s="2">
        <v>10056</v>
      </c>
      <c r="H64" s="2">
        <v>7601</v>
      </c>
      <c r="I64" s="2">
        <v>12902</v>
      </c>
      <c r="J64" s="2">
        <v>83409</v>
      </c>
      <c r="K64" s="9"/>
      <c r="L64" s="9"/>
      <c r="M64" s="2">
        <v>4705354438</v>
      </c>
      <c r="N64" s="2">
        <v>1957725423.9699998</v>
      </c>
      <c r="O64" s="2">
        <v>1055058724.3333333</v>
      </c>
      <c r="P64" s="2">
        <v>351417670.33333331</v>
      </c>
      <c r="Q64" s="2">
        <v>350680179.33333331</v>
      </c>
      <c r="R64" s="2">
        <v>247894448</v>
      </c>
      <c r="S64" s="2">
        <v>2005051022</v>
      </c>
      <c r="T64" s="2">
        <v>8668130883.9700012</v>
      </c>
      <c r="U64" s="9"/>
      <c r="V64" s="9" t="s">
        <v>136</v>
      </c>
      <c r="W64" s="13">
        <f t="shared" ref="W64:AD64" si="2">M64/$C$64</f>
        <v>3162.6320243958012</v>
      </c>
      <c r="X64" s="13">
        <f t="shared" si="2"/>
        <v>1315.8552033442734</v>
      </c>
      <c r="Y64" s="13">
        <f t="shared" si="2"/>
        <v>709.14158607211414</v>
      </c>
      <c r="Z64" s="13">
        <f t="shared" si="2"/>
        <v>236.20001272575044</v>
      </c>
      <c r="AA64" s="13">
        <f t="shared" si="2"/>
        <v>235.70431942888266</v>
      </c>
      <c r="AB64" s="13">
        <f t="shared" si="2"/>
        <v>166.61846206169255</v>
      </c>
      <c r="AC64" s="13">
        <f t="shared" si="2"/>
        <v>1347.6643802884398</v>
      </c>
      <c r="AD64" s="13">
        <f t="shared" si="2"/>
        <v>5826.1516080285155</v>
      </c>
      <c r="AE64" s="13"/>
      <c r="AF64" s="36">
        <f t="shared" ref="AF64:AM64" si="3">M64/$J$64</f>
        <v>56413.030224556103</v>
      </c>
      <c r="AG64" s="36">
        <f t="shared" si="3"/>
        <v>23471.393062739029</v>
      </c>
      <c r="AH64" s="36">
        <f t="shared" si="3"/>
        <v>12649.219200965523</v>
      </c>
      <c r="AI64" s="36">
        <f t="shared" si="3"/>
        <v>4213.1864706846181</v>
      </c>
      <c r="AJ64" s="36">
        <f t="shared" si="3"/>
        <v>4204.3446070967557</v>
      </c>
      <c r="AK64" s="36">
        <f t="shared" si="3"/>
        <v>2972.0347684302651</v>
      </c>
      <c r="AL64" s="36">
        <f t="shared" si="3"/>
        <v>24038.785047177164</v>
      </c>
      <c r="AM64" s="36">
        <f t="shared" si="3"/>
        <v>103923.20833447231</v>
      </c>
    </row>
    <row r="65" spans="3:39" x14ac:dyDescent="0.4"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</row>
    <row r="66" spans="3:39" x14ac:dyDescent="0.4"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</row>
    <row r="67" spans="3:39" x14ac:dyDescent="0.4"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</row>
  </sheetData>
  <sortState ref="AM4:AM60">
    <sortCondition ref="AM4"/>
  </sortState>
  <mergeCells count="1">
    <mergeCell ref="A1:A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Legenda</vt:lpstr>
      <vt:lpstr>All data</vt:lpstr>
      <vt:lpstr>All data Gini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Mazzaglia Mariangela</dc:creator>
  <cp:lastModifiedBy>Roberto Perotti</cp:lastModifiedBy>
  <dcterms:created xsi:type="dcterms:W3CDTF">2021-02-28T18:31:57Z</dcterms:created>
  <dcterms:modified xsi:type="dcterms:W3CDTF">2021-04-05T12:52:33Z</dcterms:modified>
</cp:coreProperties>
</file>